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idor\DATOS\Google Drive\FONDESER SECRETARIA\FONDESER 2026\CONTROL INTERNO\SUBSANACION ITA\"/>
    </mc:Choice>
  </mc:AlternateContent>
  <bookViews>
    <workbookView xWindow="0" yWindow="0" windowWidth="28800" windowHeight="11580"/>
  </bookViews>
  <sheets>
    <sheet name="2024"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5" i="1" l="1"/>
  <c r="N6" i="1"/>
  <c r="N7" i="1"/>
  <c r="N8" i="1"/>
  <c r="N9" i="1"/>
  <c r="N10" i="1"/>
  <c r="N11" i="1"/>
  <c r="N12" i="1"/>
  <c r="N13" i="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4" i="1"/>
  <c r="L66" i="1"/>
  <c r="L65" i="1"/>
  <c r="L64" i="1"/>
  <c r="L61" i="1"/>
  <c r="L60" i="1"/>
  <c r="L59" i="1"/>
  <c r="L58" i="1"/>
  <c r="L57" i="1"/>
  <c r="L56" i="1"/>
  <c r="K55" i="1"/>
  <c r="L55" i="1" s="1"/>
  <c r="L54" i="1"/>
  <c r="L53" i="1"/>
  <c r="L50" i="1"/>
  <c r="E49" i="1"/>
  <c r="L49" i="1" s="1"/>
  <c r="L48" i="1"/>
  <c r="L47" i="1"/>
  <c r="L46" i="1"/>
  <c r="L45" i="1"/>
  <c r="L44" i="1"/>
  <c r="L43" i="1"/>
  <c r="L42" i="1"/>
  <c r="L41" i="1"/>
  <c r="L40" i="1"/>
  <c r="L39" i="1"/>
  <c r="E38" i="1"/>
  <c r="L37" i="1"/>
  <c r="L36" i="1"/>
  <c r="L35" i="1"/>
  <c r="L34" i="1"/>
  <c r="L33" i="1"/>
  <c r="L30" i="1"/>
  <c r="L29" i="1"/>
  <c r="L28" i="1"/>
  <c r="L27" i="1"/>
  <c r="L26" i="1"/>
  <c r="L25" i="1"/>
  <c r="L24" i="1"/>
  <c r="K20" i="1"/>
  <c r="L19" i="1"/>
  <c r="L16" i="1"/>
  <c r="L15" i="1"/>
  <c r="K14" i="1"/>
  <c r="L14" i="1" s="1"/>
  <c r="L13" i="1"/>
  <c r="L12" i="1"/>
  <c r="L11" i="1"/>
  <c r="L10" i="1"/>
  <c r="L9" i="1"/>
  <c r="L8" i="1"/>
  <c r="L7" i="1"/>
  <c r="L6" i="1"/>
  <c r="L5" i="1"/>
  <c r="L4" i="1"/>
</calcChain>
</file>

<file path=xl/sharedStrings.xml><?xml version="1.0" encoding="utf-8"?>
<sst xmlns="http://schemas.openxmlformats.org/spreadsheetml/2006/main" count="582" uniqueCount="265">
  <si>
    <t>Dependencia ejecutora</t>
  </si>
  <si>
    <t>N° de contrato</t>
  </si>
  <si>
    <t>Objeto del contrato</t>
  </si>
  <si>
    <t>Valor total (incluido adiciones)</t>
  </si>
  <si>
    <t>Fecha del contrato</t>
  </si>
  <si>
    <t>Tipo de contrato</t>
  </si>
  <si>
    <t>Modalidad de selección</t>
  </si>
  <si>
    <t>Nombre Contratista</t>
  </si>
  <si>
    <t>Valor ejecutado</t>
  </si>
  <si>
    <t>Saldo pendiente por ejecutar</t>
  </si>
  <si>
    <t>Inicio</t>
  </si>
  <si>
    <t>Final</t>
  </si>
  <si>
    <t>FONDESER</t>
  </si>
  <si>
    <t>001 - 2024</t>
  </si>
  <si>
    <t>ASESORÍA CONTABLE Y TRIBUTARIA PARA EL FONDO DE DESARROLLO SOCIAL DE EL RETIRO – FONDESER</t>
  </si>
  <si>
    <t>13/01/2024</t>
  </si>
  <si>
    <t>30/06/2024</t>
  </si>
  <si>
    <t xml:space="preserve">PRESTACIÓN DE SERVICIOS </t>
  </si>
  <si>
    <t>INVITACIÓN ÚNICA</t>
  </si>
  <si>
    <t xml:space="preserve">MARÍA CAMILA RAMÍREZ BEDOYA </t>
  </si>
  <si>
    <t>LIQUIDADO</t>
  </si>
  <si>
    <t>002 - 2024</t>
  </si>
  <si>
    <t>ASESORÍA Y APOYO EN LA GESTIÓN INSTITUCIONAL Y PROCESOS ADMINISTRATIVA DE LA ENTIDAD</t>
  </si>
  <si>
    <t xml:space="preserve">MARIA DEL PILAR RIOS MONTOYA </t>
  </si>
  <si>
    <t>003-2024</t>
  </si>
  <si>
    <t>ASESORÍA JURIDICA, ADMINISTRATIVA Y REPRESENTACION JUDICIAL PARA EL FONDO DE DESARROLLO SOCIAL DEL MUNICIPIO DE EL RETIRO   FONDESER</t>
  </si>
  <si>
    <t>16/01/2024</t>
  </si>
  <si>
    <t>JUAN FELIPE SIERRA CASTRILLÓN</t>
  </si>
  <si>
    <t>TERMINADO</t>
  </si>
  <si>
    <t>004-2024</t>
  </si>
  <si>
    <t>ASESORÍA EN CONTROL INTERNO PARA EL FONDO DE DESARROLLO SOCIAL DE EL RETIRO   FONDESER</t>
  </si>
  <si>
    <t xml:space="preserve">RUBÉN ANTONIO CASTAÑO SERNA </t>
  </si>
  <si>
    <t>005-2024</t>
  </si>
  <si>
    <t>PRESTAR EL SERVICIO DE ASEO INSTITUCIONAL AL INTERIOR DE LAS INSTALACIONES DE FONDESER</t>
  </si>
  <si>
    <t>31/12/2024</t>
  </si>
  <si>
    <t>RETIRAR S.A. E.S.P.</t>
  </si>
  <si>
    <t>006-2024</t>
  </si>
  <si>
    <t>PRESTACIÓN DE SERVICIOS DE AUXILIAR CONTABLE Y ADMINISTRATIVO PARA EL FONDO DE DESARROLLO SOCIAL DE EL RETIRO   FONDESER.</t>
  </si>
  <si>
    <t>17/01/2024</t>
  </si>
  <si>
    <t>TATIANA MORALES SÁNCHEZ</t>
  </si>
  <si>
    <t>007-2024</t>
  </si>
  <si>
    <t>APOYO A LA GESTIÓN INSTITUCIONAL ADMINISTRATIVA Y DE LOGISTICA PARA EL FONDO PARA EL DESARROLLO SOCIAL DE EL RETIRO   FONDESER</t>
  </si>
  <si>
    <t>18/01/2024</t>
  </si>
  <si>
    <t xml:space="preserve">YERALDIN RODRIGUEZ BEDOYA </t>
  </si>
  <si>
    <t>008-2024</t>
  </si>
  <si>
    <t>PRESTAR LOS SERVICIOS PROFESIONALES COMO INGENIERO CIVIL EN EL ACOMPAÑAMIENTO Y APOYO EN LA SUPERVISIÓN E INTERVENTORÍA DE LOS CONTRATOS DE OBRA SUSCRITOS POR FONDESER CON LAS DIFERENTES ENTIDADES PÚBLICAS O PRIVADAS.</t>
  </si>
  <si>
    <t>19/01/2024</t>
  </si>
  <si>
    <t>30/04/2024</t>
  </si>
  <si>
    <t xml:space="preserve">FABIAN HERMIDES RANGEL NAVARRO </t>
  </si>
  <si>
    <t>009-2024</t>
  </si>
  <si>
    <t>ACTUALIZACION, SOPORTE TÉCNICO, FATURACIÓN ELECTRONICA Y GARANTIA DE LOS MÓDULOS SAIMYR IMPLANTADOS EN LA ENTIDAD</t>
  </si>
  <si>
    <t>31/01/2024</t>
  </si>
  <si>
    <t>SAIMYR S.A.S.</t>
  </si>
  <si>
    <t>010-2024</t>
  </si>
  <si>
    <t>PRESTACIÓN DE SERVICIOS, DIGITALES, GRAFICOS Y LA ADMINISTRACIÓN DE LOS ACTIVOS DIGITALES DE LA ENTIDAD</t>
  </si>
  <si>
    <t>01/02/2024</t>
  </si>
  <si>
    <t xml:space="preserve">JAROL ESTEBAN GIL JARAMILLO </t>
  </si>
  <si>
    <t>011-2024</t>
  </si>
  <si>
    <t>CONTRATO DE CONSULTORIA PARA LLEVAR A CABO LA ASISTENCIA TECNICA PARA LA FORMULACION Y ELABORACION DEL PLAN DE DESARROLLO 2024-227 PARA EL MUNICIPIO DE EL RETIRO, DE CONFORMIDAD CON LAS NORMAS VIGENTES Y LOS DIFERENTES MANUALES E INSTRUCTIVOS DEL DEPARTAMENTO NACIONAL DE PLANEACION –DNP DERIVADO DEL CONTRATO INTERADMINISTRATIVO 006-2024 CELEBRADO CON EL MUNICIPIO DE EL RETIRO</t>
  </si>
  <si>
    <t>$ 161,500,000</t>
  </si>
  <si>
    <t>15/02/2024</t>
  </si>
  <si>
    <t xml:space="preserve">CONSULTORIA </t>
  </si>
  <si>
    <t>GRUPO LATORRE-VELASQUEZ. CONSULTORIA EN GETION PUBLICA S.A.S</t>
  </si>
  <si>
    <t>012-2024</t>
  </si>
  <si>
    <t>PRESTACIÓN DE SERVICIOS, EN LA EMISION DEPROGRAMAS DE RADIO Y PAUTAS INSTITUCIONALES DEFONDESER A TRAVÉS DE LA EMISORA TEQUENDAMITAESTÉREO, UNICO MEDIO RADIAL DEL MUNICIPIO DE ELRETIRO.</t>
  </si>
  <si>
    <t>22/02/2024</t>
  </si>
  <si>
    <t xml:space="preserve">ASOCIACION COMUNITARIA PRO CALIDAD HUMANA DE LOS GUARCEÑOS </t>
  </si>
  <si>
    <t>013-2024</t>
  </si>
  <si>
    <t>SUMINISTRAR MATERIAL DE OFICINA, PAPELERIA Y EQUIPOS QUE PERMITAN EL CUMPLIMIENTO MISIONAL DE LA ENTIDAD</t>
  </si>
  <si>
    <t>23/02/2024</t>
  </si>
  <si>
    <t>EUFRACIO DE JESUS ARISTIZABAL DUQUE</t>
  </si>
  <si>
    <t>014-2024</t>
  </si>
  <si>
    <t>PRESTACION DE SERVICIOS LOGISTICOS DE APOYO A LA GESTION; NECESARIOS PARA LA ORGANIZACIÓN Y EJECUCION DE EVENTOS DISPUESTOS POR EL CONCEJO MUNICIPAL DE EL RETIRO ANTIOQUIA.</t>
  </si>
  <si>
    <t>21/02/2024</t>
  </si>
  <si>
    <t>SIX SIGMA PRODUCCIONES S.A.S</t>
  </si>
  <si>
    <t>015-2024</t>
  </si>
  <si>
    <t>SERVICIO DE ALIMENTACIÓN EN EL MARCO DE LAS DIFERENTES ACTIVIDADES REALIZADAS POR EL MUNICIPIO DE EL RETIRO.EN EL MARCO DEL CONTRATO INTERADMINISTRATIVO N° C.I. 009 DE 2024 CELEBRADO CON EL MUNICIPIO DE EL RETIRO</t>
  </si>
  <si>
    <t>12/03/2024</t>
  </si>
  <si>
    <t xml:space="preserve">SUMINISTROS </t>
  </si>
  <si>
    <t>ENLACE 7 S.A.S</t>
  </si>
  <si>
    <t>016-2024</t>
  </si>
  <si>
    <t>PRESTACIÓN DE SERVICIOS PROFESIONALES PARA LAREALIZACION DEL ESTUDIO TÉCNICO QUE SOPORTA LAREESTRUCTURACIÓN ADMINISTRATIVA DEL FONDO DE DESARROLLO SOCIAL DEL MUNICIPIO DE EL RETIRO, ANTIOQUIA</t>
  </si>
  <si>
    <t>22/03/2024</t>
  </si>
  <si>
    <t>15/05/2024</t>
  </si>
  <si>
    <t xml:space="preserve">ANA MARIA BOTERO BETANCOURT </t>
  </si>
  <si>
    <t>017-2024</t>
  </si>
  <si>
    <t>PRESTACIÓN DE SERVICIOS LOGÍSTICOS PARA LA EJECUCIÓN DE LAS ACTIVIDADES DE LA DIRECCIÓN DE TALENTO HUMANO DEL MUNICIPIO DE EL RETIRO DURANTE EL AÑO 2024 EN EL MARCO DEL CONTRATO INTERADMINISTRATIVO N° C.I. 014 DE 2024 CELEBRADO CON EL MUNICIPIO DE EL RETIRO</t>
  </si>
  <si>
    <t>27/03/2024</t>
  </si>
  <si>
    <t>23/12/2024</t>
  </si>
  <si>
    <t>018-2024</t>
  </si>
  <si>
    <t>PRESTACIÓN DE SERVICIOS LOGÍSTICOS PARA LLEVAR A CABO LA APERTURA DEL AÑO ESCOLAR EN EL CDI, CON LA ENTREGA DE MATERIALES LÚDICOS Y PEDAGÓGICOS PARA FORTALECER EL SERVICIO EDUCATIVO Y CULTURAL DE LOS NIÑOS MENORES DE 5 AÑOS, EN EL MUNICIPIO DE EL RETIRO.</t>
  </si>
  <si>
    <t>01/04/2024</t>
  </si>
  <si>
    <t>GRAZZ S.A.S</t>
  </si>
  <si>
    <t>019-2024</t>
  </si>
  <si>
    <t>SUMINISTRO DE ALIMENTACIÓN PARA LAS DIFERENTES ACTIVIDADES REALIZADAS POR LA SECRETARÍA DE GOBIERNO Y CONVIVENCIA CIUDADANA, LA FUERZA PÚBLICA Y PERSONAS CAPTURADAS Y PUESTAS A DISPOSICIÓN DE AUTORIDAD JUDICIAL COMPETENTE EN EL MUNICIPIO DE EL RETIRO DERIVADOS DEL CONTRATO INTERADMINISTRATIVO C.I. 015-2024</t>
  </si>
  <si>
    <t>08/04/2024</t>
  </si>
  <si>
    <t xml:space="preserve">FRUTOS DEL PARAISO TROPICAL S.A.S. </t>
  </si>
  <si>
    <t>020-2024</t>
  </si>
  <si>
    <t>PRESTACIÓN DE SERVICIOS LOGÍSTICOS PARA LA EJECUCION DE LAS ACTIVIDADES DE LOS PROGRAMAS DE LA DIMENSION 4 “EL RETIRO SEGURO Y EN PAZ, SIEMPRE” DE LA SECRETARÍA DE GOBIERNO Y CONVIVENCIA CIUDADANA DEL MUNICIPIO DE EL RETIRO DENTRO DEL MARCO DEL CONTRATO INTERADMINISTRATIVO N° C.I. 017 DE 2024 CELEBRADO CON EL MUNICIPIO DE EL RETIRO</t>
  </si>
  <si>
    <t>10/04/2024</t>
  </si>
  <si>
    <t>EATSY S.A.S</t>
  </si>
  <si>
    <t>021-2024</t>
  </si>
  <si>
    <t>PRESTAR EL SERVICIO DE GESTIÓN TECNOLÓGICA Y EMPODERAMIENTO DE LAS HERRAMIENTAS TECNOLÓGICAS DE LA INICIATIVA DE CONECTIVIDAD EN LA ZONA URBANA Y RURAL, GARANTIZANDO A DIFERENTES INSTITUCIONES EDUCATIVAS ACCEDER A CONTENIDOS EDUCATIVOS, EN TÉRMINOS DE COBERTURA Y ACCESO A LA EDUCACIÓN A TRAVÉS DE INTERVENCIONES PERIODICAS ADECUADAS EN EL SISTEMA DE CONECTIVIDAD, EN CUMPLIMIENTO DE LAS RECOMENDACIONES DEL GOBIERNO NACIONAL EN MATERIA DE CONECTIVIDAD DIGITAL QUE CONTRIBUYE AL PROCESO FORMATIVO DE TODA LA COMUNIDAD GUARCEÑA DERIVADO DEL CONTRATO INTERADMINISTRATIVO C.I 016 DE 2024 CELEBRADO CON EL MUNICIPIO DE EL RETIRO</t>
  </si>
  <si>
    <t>24/04/2024</t>
  </si>
  <si>
    <t>IMPORTACIONES NISUTA S.A.S</t>
  </si>
  <si>
    <t>022-2024</t>
  </si>
  <si>
    <t>CONSTITUCION DE SEGUROS QUE AMPARE LA VIDA DE DEUDORES Y POLIZAS TODO RIESGO SOBRE BIENES E INTERESES PATRIMONIALES A CARGO DEL FONDO DE DESARROLLO SOCIAL DE EL RETIRO.</t>
  </si>
  <si>
    <t xml:space="preserve">ASEGURADORA SOLIDARIA.  </t>
  </si>
  <si>
    <t>023-2024</t>
  </si>
  <si>
    <t>02/05/2024</t>
  </si>
  <si>
    <t>LUISA FERNANDA CARDONA RAMÍREZ</t>
  </si>
  <si>
    <t>024-2024</t>
  </si>
  <si>
    <t>CONTRATO PARA LLEVAR A CABO INTERVENTORIA TECNICA, ADMINISTRATIVA, FINANCIERA, AMBIENTAL Y SOCIAL PARA DE LA CONSTRUCCIÓN DE PLACA HUE-LLA EN LA ZONA DE VILLA ELENA EN EL MUNICIPIO DE EL RETIRO DERIVADO DEL CONTRATO INTERADMINISTRATIVO DE ADMINISTRACION DELEGADA 018 -2024</t>
  </si>
  <si>
    <t>22/07/2024</t>
  </si>
  <si>
    <t>INTERVENTORÍA</t>
  </si>
  <si>
    <t xml:space="preserve">SOLUCIONES INTEGRALES DE INGENIERIA – SODINSA S.A. </t>
  </si>
  <si>
    <t>025-2024</t>
  </si>
  <si>
    <t>CONSTRUCCIÓN DE PLACA HUELLA EN LA ZONA DE VILLA ELENA EN EL MUNICIPIO DE EL RETIRO, DERIVADO DEL CONTRATO INTERADMINISTRATIVO 018   2024</t>
  </si>
  <si>
    <t>16/05/2024</t>
  </si>
  <si>
    <t>OBRA PÚBLICA</t>
  </si>
  <si>
    <t xml:space="preserve">CI BALSUR S.A </t>
  </si>
  <si>
    <t>026-2024</t>
  </si>
  <si>
    <t>CONSULTORIA PARA EL LEVANTAMIENTO DE LA INFORMACIÓN TÉCNICA, ADMI-NISTRATIVA, DEMOGRÁFICA, JURIDICA Y AMBIENTAL DE LOS ACUEDUCTOS RURA-LES Y URBANOS Y LAS PLANTAS DE TRATAMIENTO DE AGUAS RESIDUALES EN EL MUNICIPIO DE EL RETIRO. DERIVADO DEL CONTRATO INTERADMINISTRATIVO DE ADMINISTRACIÓN DELEGADA DE RECURSOS (MANDATO SIN REPRESENTACIÓN) C.I. 020-2024 CELEBRADO CON EL MUNICIPIO DE EL RETIRO</t>
  </si>
  <si>
    <t>20/05/2024</t>
  </si>
  <si>
    <t>25/08/2024</t>
  </si>
  <si>
    <t>CONSULTORÍA</t>
  </si>
  <si>
    <t xml:space="preserve">GLOBAL INGENIEROS S.A.S </t>
  </si>
  <si>
    <t>027-2024</t>
  </si>
  <si>
    <t>MEJORAMIENTO DE LA MALLA VIAL URBANA DEL MUNICIPIO DE EL RETIRO, DERIVADO DEL CONTRATO INTERADMINISTRATIVO 022   2024</t>
  </si>
  <si>
    <t>24/05/2024</t>
  </si>
  <si>
    <t>08/08/2024</t>
  </si>
  <si>
    <t>PROPAV S.A.S.</t>
  </si>
  <si>
    <t>028-2024</t>
  </si>
  <si>
    <t>CONTRATO PARA LLEVAR A CABO INTERVENTORIA TECNICA, ADMINISTRATIVA, FINANCIERA, AMBIENTAL Y SOCIAL PARA EL MEJORAMIENTO DE LA MALLA VIAL URBANA DEL MUNICIPIO DE EL RETIRO DERIVADO DEL CONTRATO INTERADMINISTRATIVO DE ADMINISTRACIONDELEGADA 022 -2024</t>
  </si>
  <si>
    <t xml:space="preserve">INVERSIONES Y ASESORÍAS BALBÍN S.A.S </t>
  </si>
  <si>
    <t>029-2024</t>
  </si>
  <si>
    <t>PRESTACIÓN DE SERVICIOS LOGÍSTICOS QUE PERMITAN LA CELEBRACION Y CONMEMORACION DE FECHAS ESPECIALES DE LA ENTIDAD</t>
  </si>
  <si>
    <t>27/05/2024</t>
  </si>
  <si>
    <t>030-2024</t>
  </si>
  <si>
    <t>SUMINISTRO DE MATERIALES, INSUMOS DE CONSTRUCCION Y FERRETERIA, JUNTO CON EL ALQUILER DE MAQUINARIA MENOR, CON EL FIN DE GARANTIZAR EL EQUIPAMIENTO MUNICIPAL CON EL FIN DE LOGRAR LAS INTERVENCIONES NECESARIAS; PROCURANDO EL MANTENIMIENTO, ADECUACIÓN Y CONSERVACIÓN DE LA INFRAESTRUCTURA DESARROLLO DEL PLAN DE TRABAJO Y ENTREGA DEL CRONOGRAMA DE ACTIVIDADES, DERIVADO DEL CONTRATO INTERADMINSITRATIVO 026-2024</t>
  </si>
  <si>
    <t>30/05/2024</t>
  </si>
  <si>
    <t>18/12/2024</t>
  </si>
  <si>
    <t>SUMINISTRO</t>
  </si>
  <si>
    <t>IVAN DARIO ECHEVERRI ÁNGEL</t>
  </si>
  <si>
    <t>031-2024</t>
  </si>
  <si>
    <t>CONTRATO PARA LLEVAR A CABO INTERVENTORÍA TÉCNICA, ADMINISTRATIVA, FINANCIERA, AMBIENTAL Y SOCIAL PARA MEJORAMIENTO DE CONDICIONES HABITACIONALES ENCAMINADAS A BRINDAR ESPACIOS DIGNOS Y CONFORTABLES PARA LOS HABITANTES EN LA ZONA RURAL Y URBANA EN EL MUNICIPIO DE EL RETIRO DERIVADO DEL CONTRATO INTERADMINISTRATIVO DE ADMINISTRACIÓN DELEGADA 020 -2024</t>
  </si>
  <si>
    <t>11/06/2024</t>
  </si>
  <si>
    <t>26/12/2024</t>
  </si>
  <si>
    <t>PROYECTOS DE INGENIERÍA Y ARQUITECTURA PIA S.A.S.</t>
  </si>
  <si>
    <t>032-2024</t>
  </si>
  <si>
    <t>MEJORAMIENTO DE CONDICIONES HABITACIONALES ENCAMINADAS A BRINDAR ESPACIOS DIGNOS Y CONFORTABLES PARA LOS HABITANTES EN LA ZONA RURAL Y URBANA EN EL MUNICIPIO DE EL RETIRO DERIVADO DEL CONTRATO INTERADMINISTRATIVO DE ADMINISTRACIÓN DELEGADA 020 -2024</t>
  </si>
  <si>
    <t>INVITACIÓN PRIVADA</t>
  </si>
  <si>
    <t xml:space="preserve">ARQUITECTURA E INGENIERIA JECSA S.A.S. </t>
  </si>
  <si>
    <t>033-2024</t>
  </si>
  <si>
    <t>MEJORAMIENTO Y MANTENIMIENTO GENERAL DE VÍAS TERCIARIAS EN EL MUNICIPIO DE EL RETIRO, DERIVADO DEL CONTRATO INTERADMINISTRATIVO 027   2024</t>
  </si>
  <si>
    <t>27/06/2024</t>
  </si>
  <si>
    <t>12/09/2024</t>
  </si>
  <si>
    <t>034-2024</t>
  </si>
  <si>
    <t>CONTRATO PARA LLEVAR A CABO INTERVENTORIA TECNICA, ADMINISTRATIVA, FINANCIERA, AMBIENTAL Y SOCIAL PARA EL MEJORAMIENTO Y MANTENIMIENTO GENERAL DE VIAS TERCIARIAS EN EL MUNICIPIO DE EL RETIRO DERIVADO DEL CONTRATO INTERADMINISTRATIVO DE ADMINISTRACION DELEGADA 027 -2024</t>
  </si>
  <si>
    <t>INGENIERÍA Y CONSTRUCCIÓN EL DIAMANTE S.A.S</t>
  </si>
  <si>
    <t>035-2024</t>
  </si>
  <si>
    <t>PRESTACIÓN DE SERVICIOS LOGÍSTICOS PARA LA REALIZACIÓN DE LAS ACTIVIDADES DESDE LA SECRETARIA DE DESARROLLO ECONÓMICO Y COMPETITIVO DE LA ADMINISTRACIÓN MUNICIPAL DE EL RETIRO PARA EL AÑO 2024.DERIVADO DEL CONTRATO INTERADMINISTRATIVO 028 -2024</t>
  </si>
  <si>
    <t>08/06/2024</t>
  </si>
  <si>
    <t>INVERSIONES Y ASESORÍAS JYM S.A</t>
  </si>
  <si>
    <t>036-2024</t>
  </si>
  <si>
    <t>INTERVENTORÍA TÉCNICA, ADMINISTRATIVA, FINANCIERA, JURÍDICA Y SOCIO-AMBIENTAL DEL PROYECTO DE INFRAESTRUCTURA VIAL, PARA LA ADMINISTRACIÓN Y EJECUCIÓN DE LAS ACTIVIDADES RELACIONADAS CON LA CONSTRUCCIÓN, ESTUDIOS Y DISEÑOS DE PAVIMENTO FLEXIBLE Y OBRAS COMPLEMENTARIAS EN DIVERSOS TRAMOS DE LA MALLA VIAL URBANA DEL MUNICIPIO DE EL CARMEN DE VIBORAL, ANTIOQUIA, DERIVADO DEL CONTRATO INTERADMINISTRATIVO DE ADMINISTRACIÓN DELEGADA N  190-CONV-020-2024</t>
  </si>
  <si>
    <t>13/06/2024</t>
  </si>
  <si>
    <t>26/02/2025</t>
  </si>
  <si>
    <t xml:space="preserve">CONCIVELSA Y CIA S.A.S. </t>
  </si>
  <si>
    <t>EN EJECUCIÓN</t>
  </si>
  <si>
    <t>037-2024</t>
  </si>
  <si>
    <t>05/07/2024</t>
  </si>
  <si>
    <t>HERNÁN DE JESÚS CALLE CASTAÑO</t>
  </si>
  <si>
    <t>038-2024</t>
  </si>
  <si>
    <t>APOYO EN LA GESTIÓN INSTITUCIONAL Y PROCESOS ADMINISTRATIVA DE LA ENTIDAD</t>
  </si>
  <si>
    <t>JESUS ANTONIO BEDOYA MEJÍA</t>
  </si>
  <si>
    <t>039-2024</t>
  </si>
  <si>
    <t>03/07/2024</t>
  </si>
  <si>
    <t>040-2024</t>
  </si>
  <si>
    <t>041-2024</t>
  </si>
  <si>
    <t>04/07/2024</t>
  </si>
  <si>
    <t>042-2024</t>
  </si>
  <si>
    <t>043-2024</t>
  </si>
  <si>
    <t>044-2024</t>
  </si>
  <si>
    <t>ASESORÍA CONTABLE Y TRIBUTARIA PARA EL FONDO DE DESARROLLO SOCIAL DE EL RETIRO   FONDESER</t>
  </si>
  <si>
    <t>10/07/2024</t>
  </si>
  <si>
    <t>045-2024</t>
  </si>
  <si>
    <t>PRESTACION DE SERVICIOS PROFESIONALES Y DE APOYO A LA GESTION EN LOS PROCESOS DE COMUNICACIÓN INTERNA DE LA ENTIDAD</t>
  </si>
  <si>
    <t>16/07/2024</t>
  </si>
  <si>
    <t xml:space="preserve">JUAN CAMILO OSPINA HINCAPIE </t>
  </si>
  <si>
    <t>046-2024</t>
  </si>
  <si>
    <t>PRESTACIÓN DE SERVICIOS LOGÍSTICOS PARA LA EJECUCIÓN DE LAS ACTIVIDADES DE LAS DIRECCIONES DEL CONOCIMIENTO Y LA INNOVACIÓN, PLANEACIÓN ESTRATÉGICA Y LA OFICINA DE COMUNICACIONES CORPORATIVAS, ADSCRITAS A LA SECRETARÍA DE GESTIÓN Y DESARROLLO ESTRATÉGICO DEL MUNICIPIO DE EL RETIRO DURANTE EL AÑO 2024</t>
  </si>
  <si>
    <t>22/06/2024</t>
  </si>
  <si>
    <t>SERVISUMINISTROS A&amp;D S.A.S</t>
  </si>
  <si>
    <t>047-2024</t>
  </si>
  <si>
    <t>PRESTACIÓN DE SUMINISTROS DE IMPLEMENTOS Y/O EQUIPOS DE OFICINA QUE PERMITAN EL DESARROLLO DE ACTIVIDADES DE LA ENTIDAD</t>
  </si>
  <si>
    <t>24/07/2024</t>
  </si>
  <si>
    <t>30/08/2024</t>
  </si>
  <si>
    <t xml:space="preserve">SERVISUMINISTROS A&amp;D S.A.S. </t>
  </si>
  <si>
    <t>048-2024</t>
  </si>
  <si>
    <t>PRESTACIÓN DE SERVICIOS LOGÍSTICOS PARA LA REALIZACIÓN DE LAS ACTIVIDADES PLANEADAS DESDE LA SECRETARÍA DE BIENESTAR SOCIAL Y PARTICIPACIÓN COMUNITARIA, Y SUS DIFERENTES DIRECCIONES PARA EL AÑO 2024.DERIVADO DEL CONTRATO INTERADMINISTRATIVO 031 -2024</t>
  </si>
  <si>
    <t>H.Q. SOLUTIONS S.A.S</t>
  </si>
  <si>
    <t>049-2024</t>
  </si>
  <si>
    <t>PRESTACIÓN DE SERVICIOS PARA EL FORTALECIMIENTO DE LAS JUNTAS DE ACCIÓN COMUNAL Y DEMÁS ORGANIZACIONES SOCIALES DEL MUNICIPIO DE EL RETIRO, POR MEDIO DEL PRESUPUESTO PARTICIPATIVO ACORDADO PARA EL AÑO 2024.DERIVADO DEL CONTRATO INTERADMINSISTRATIVO 033 DE 2024</t>
  </si>
  <si>
    <t>05/09/2024</t>
  </si>
  <si>
    <t>30/09/2024</t>
  </si>
  <si>
    <t>SERVISUMINISTROS JP S.A.S</t>
  </si>
  <si>
    <t>050-2024</t>
  </si>
  <si>
    <t>CONSTRUCCIÓN DE ANDENES Y OBRAS COMPLEMENTARIAS PARA LA SEMIPEATONALIZACION DE LA CALLE 20 ENTRE LA CARRERA 19 Y CARRERA 20 Y ENTRE LA CARRERA 21 Y CARRERA 22, DERIVADO DEL CONTRATO INTERADMINISTRATIVO 032 - 2024</t>
  </si>
  <si>
    <t>23/08/2024</t>
  </si>
  <si>
    <t>29/11/2024</t>
  </si>
  <si>
    <t>CONSTRUCTORA CELEC S.A.S.</t>
  </si>
  <si>
    <t>051-2024</t>
  </si>
  <si>
    <t>INTERVENTORÍA TÉCNICA, ADMINISTRATIVA, FINANCIERA, AMBIENTAL Y SOCIAL PARA LA CONSTRUCCIÓN DE ANDENES Y OBRAS COMPLEMENTARIAS PARA LA SEMIPEATONALIZACION DE LA CALLE 20 ENTRE LA CARRERA 19 Y CARRERA 20 Y ENTRE LA CARRERA 21 Y CARRERA 22, DERIVADO DEL CONTRATO INTERADMINISTRATIVO 032 - 2024</t>
  </si>
  <si>
    <t>MUÑOZ Y SÁNCHEZ S.A.S.</t>
  </si>
  <si>
    <t>052-2024</t>
  </si>
  <si>
    <t>EFECTUAR LA ACTUALIZACIÓN Y APLICACIÓN DE EVALUACIONES NEUROPSICOLÓGICAS Y VALORACIONES DE PSIQUIATRÍA A LA POBLACIÓN DE LAS INSTITUCIONES EDUCATIVAS OFICIALES DEL MUNICIPIO DE EL RETIRO DERIVADO DEL CONTRATO INTERADMINISTRATIVO 052 -2024</t>
  </si>
  <si>
    <t>22/08/2024</t>
  </si>
  <si>
    <t xml:space="preserve">NEUROVID - CENTRO DE EVALUACION Y RE-HABILITACION NEUROPSICOLOGICA S.A.S </t>
  </si>
  <si>
    <t>053-2024</t>
  </si>
  <si>
    <t>CONSTRUCCIÓN POZOS SÉPTICOS RESIDENCIALES DEL MUNICIPIO DE EL RETIRO, DERIVADO DEL CONTRATO INTERADMINISTRATIVO 036   2024</t>
  </si>
  <si>
    <t>09/10/2024</t>
  </si>
  <si>
    <t>17/12/2024</t>
  </si>
  <si>
    <t xml:space="preserve">EVOLUCION CONSTRUCTIVA S.A.S. </t>
  </si>
  <si>
    <t>054-2024</t>
  </si>
  <si>
    <t>INTERVENTORÍA TÉCNICA, ADMINISTRATIVA, FINANCIERA, AMBIENTAL Y SOCIAL PARA LA CONSTRUCCIÓN POZOS SÉPTICOS RESIDENCIALES DEL MUNICIPIO DE EL RETIRO, DERIVADO DEL CONTRATO INTERADMINISTRATIVO 036 - 2024</t>
  </si>
  <si>
    <t xml:space="preserve">O&amp;P CIVILES S.A.S. </t>
  </si>
  <si>
    <t>055-2024</t>
  </si>
  <si>
    <t>OPTIMIZACIÓN DE PLANTAS DE TRATAMIENTO DE AGUAS RESIDUALES EN EL MUNICIPIO DE EL RETIRO., DERIVADO DEL CONTRATO INTERADMINISTRATIVO 037   2024</t>
  </si>
  <si>
    <t>03/10/2024</t>
  </si>
  <si>
    <t>30/12/2024</t>
  </si>
  <si>
    <t>CONSULTORÍA E INGENIERÍA DE PROYECTOS S.A.S</t>
  </si>
  <si>
    <t>056-2024</t>
  </si>
  <si>
    <t>FORTALECIMIENTO DE LA SEGURIDAD LOCAL MEDIANTE LA CONSTRUCCIÓN, INSTALACIÓN Y FUNCIONAMIENTO DE UN SISTEMA DE INFRAESTRUCTURA PARA LA SEGURIDAD, DERIVADO DEL CONTRATO INTERADMINISTRATIVO 038 DE 2024 .</t>
  </si>
  <si>
    <t>17/10/2024</t>
  </si>
  <si>
    <t xml:space="preserve">INTER-TELCO S.A.S. </t>
  </si>
  <si>
    <t>057-2024</t>
  </si>
  <si>
    <t>INTERVENTORÍA TÉCNICA, ADMINISTRATIVA, FINANCIERA, CONTABLE, JURÍDICA Y AMBIENTAL EL MEJORAMIENTO DE LA INFRAESTRUCTURA FÍSICA DE LA I.E.R. DOLORES E ISMAEL RESTREPO, SEDE I.E. NACIANCENO PELÁEZ, DEL MUNICIPIO DE EL RETIRO, DERIVADO DEL CONTRATO INTERADMINISTRATIVO 039   2024</t>
  </si>
  <si>
    <t>07/11/2024</t>
  </si>
  <si>
    <t xml:space="preserve">MATTUR S.A.S </t>
  </si>
  <si>
    <t>058-2024</t>
  </si>
  <si>
    <t>MEJORAMIENTO DE LA INFRAESTRUCTURA FÍSICA DE LA I.E.R. DOLORES E ISMAEL RESTREPO, SEDE I.E. NACIANCENO PELÁEZ, DEL MUNICIPIO DE EL RETIRO, DERIVADO DEL CONTRATO INTERADMINISTRATIVO 039   2024</t>
  </si>
  <si>
    <t>INGESES S.A.S.</t>
  </si>
  <si>
    <t>059-2024</t>
  </si>
  <si>
    <t>MANTENIMIENTO PREVENTIVO DE LOS GIMNASIOS DEL MUNICIPIO DE EL RETIRO ADMINISTRADOS POR EL IMDER, DERIVADO DEL CONTRATO INTERADMINISTRATIVO C.I. 002 DE 2024</t>
  </si>
  <si>
    <t>26/11/2024</t>
  </si>
  <si>
    <t>15/12/2024</t>
  </si>
  <si>
    <t>CONSCIVIL INGENIERÍA Y CONSTRUCCIÓN S.A.S</t>
  </si>
  <si>
    <t>060-2024</t>
  </si>
  <si>
    <t>PRESTACIÓN DE SERVICIOS DE OPERADOR LOGISTICO PARA LA PLANEACIÓN, ORGANIZACIÓN, PRODUCCIÓN Y EJECUCIÓN DE LOS EVENTOS Y ACTIVIDADES QUE SE REQUIERAN DERIVADO DEL CONTRATO INTERADMINISTRATIVO 001-2024 CELEBRADO CON LA ASOCIACIÓN COLOMBIA DE CIUDADES INTERMEDIAS</t>
  </si>
  <si>
    <t>28/02/2025</t>
  </si>
  <si>
    <t>UNIVERSAL CONSTRUCTORS S.A.S</t>
  </si>
  <si>
    <t>EN EJECUCION</t>
  </si>
  <si>
    <t>061-2024</t>
  </si>
  <si>
    <t>PRESTACIÓN DE SERVICIOS LOGÍSTICOS PARA LA EJECUCION DE LAS ACTIVIDADES DE BIENESTAR SOCIAL DE LA ENTIDAD</t>
  </si>
  <si>
    <t>11/12/2024</t>
  </si>
  <si>
    <t xml:space="preserve">CORPORACIÓN EL ARCA </t>
  </si>
  <si>
    <t>062-2024</t>
  </si>
  <si>
    <t>PRESTACIÓN DE SERVICIOS LOGÍSTICOS PARA LA EJECUCIÓN DE LAS ACTIVIDADES ENCAMINADAS AL FORTALECIMIENTO INSTITUCIONAL, Y EL TRABAJO EN EQUIPO DE LA SECRETARÍA GENERAL DEL MUNICIPIO DE EL RETIRO. DURANTE EL AÑO 2024</t>
  </si>
  <si>
    <t>063-2024</t>
  </si>
  <si>
    <t>PRESTACIÓN DE SERVICIOS EN CAPACITACIÓN Y ACTUALIZACIÓN TRIBUTARIA Y FINANCIERA PARA LOS EMPLEADOS DE LA ENTIDAD</t>
  </si>
  <si>
    <t>12/12/2024</t>
  </si>
  <si>
    <t>CRISTIAN PÉREZ ALZATE</t>
  </si>
  <si>
    <t>ESTADO DEL CONTRATO</t>
  </si>
  <si>
    <t>PORCENTAJE EJECUCION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</si>
</sst>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yyyy\-mm\-dd"/>
    <numFmt numFmtId="165" formatCode="_(* #,##0.00_);_(* \(#,##0.00\);_(* &quot;-&quot;??_);_(@_)"/>
    <numFmt numFmtId="166" formatCode="&quot;$&quot;\ #,##0.00"/>
  </numFmts>
  <fonts count="5" x14ac:knownFonts="1">
    <font>
      <sz val="11"/>
      <color theme="1"/>
      <name val="Calibri"/>
      <family val="2"/>
      <scheme val="minor"/>
    </font>
    <font>
      <sz val="11"/>
      <color theme="1"/>
      <name val="Calibri"/>
      <family val="2"/>
      <scheme val="minor"/>
    </font>
    <font>
      <b/>
      <sz val="12"/>
      <name val="Calibri"/>
      <family val="2"/>
      <scheme val="minor"/>
    </font>
    <font>
      <sz val="10"/>
      <name val="Arial"/>
      <family val="2"/>
    </font>
    <font>
      <sz val="11"/>
      <name val="Arial"/>
      <family val="2"/>
    </font>
  </fonts>
  <fills count="5">
    <fill>
      <patternFill patternType="none"/>
    </fill>
    <fill>
      <patternFill patternType="gray125"/>
    </fill>
    <fill>
      <patternFill patternType="solid">
        <fgColor theme="3" tint="0.59999389629810485"/>
        <bgColor indexed="64"/>
      </patternFill>
    </fill>
    <fill>
      <patternFill patternType="solid">
        <fgColor theme="4" tint="0.59999389629810485"/>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9" fontId="1" fillId="0" borderId="0" applyFont="0" applyFill="0" applyBorder="0" applyAlignment="0" applyProtection="0"/>
    <xf numFmtId="0" fontId="3" fillId="0" borderId="0"/>
    <xf numFmtId="165" fontId="3" fillId="0" borderId="0" applyFont="0" applyFill="0" applyBorder="0" applyAlignment="0" applyProtection="0"/>
  </cellStyleXfs>
  <cellXfs count="17">
    <xf numFmtId="0" fontId="0" fillId="0" borderId="0" xfId="0"/>
    <xf numFmtId="164"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164" fontId="2" fillId="3"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4" fillId="0" borderId="1" xfId="3" applyNumberFormat="1" applyFont="1" applyFill="1" applyBorder="1" applyAlignment="1" applyProtection="1">
      <alignment vertical="center" wrapText="1"/>
      <protection locked="0"/>
    </xf>
    <xf numFmtId="166" fontId="4" fillId="0" borderId="1" xfId="3" applyNumberFormat="1" applyFont="1" applyFill="1" applyBorder="1" applyAlignment="1" applyProtection="1">
      <alignment vertical="center" wrapText="1"/>
      <protection locked="0"/>
    </xf>
    <xf numFmtId="49" fontId="4" fillId="0" borderId="1" xfId="3" applyNumberFormat="1" applyFont="1" applyFill="1" applyBorder="1" applyAlignment="1" applyProtection="1">
      <alignment horizontal="center" vertical="center" wrapText="1"/>
      <protection locked="0"/>
    </xf>
    <xf numFmtId="0" fontId="4" fillId="0" borderId="1" xfId="2" applyFont="1" applyBorder="1" applyAlignment="1" applyProtection="1">
      <alignment vertical="center" wrapText="1"/>
      <protection locked="0"/>
    </xf>
    <xf numFmtId="0" fontId="4" fillId="0" borderId="1" xfId="2" applyFont="1" applyBorder="1" applyAlignment="1" applyProtection="1">
      <alignment vertical="center"/>
      <protection locked="0"/>
    </xf>
    <xf numFmtId="0" fontId="4" fillId="0" borderId="1" xfId="2" applyFont="1" applyBorder="1" applyAlignment="1">
      <alignment horizontal="center" vertical="center"/>
    </xf>
    <xf numFmtId="166" fontId="4" fillId="0" borderId="1" xfId="3" applyNumberFormat="1" applyFont="1" applyFill="1" applyBorder="1" applyAlignment="1" applyProtection="1">
      <alignment horizontal="center" vertical="center" wrapText="1"/>
      <protection locked="0"/>
    </xf>
    <xf numFmtId="0" fontId="4" fillId="0" borderId="0" xfId="0" applyFont="1" applyAlignment="1">
      <alignment horizontal="justify" vertical="center"/>
    </xf>
    <xf numFmtId="0" fontId="4" fillId="0" borderId="0" xfId="0" applyFont="1" applyAlignment="1">
      <alignment wrapText="1"/>
    </xf>
    <xf numFmtId="9" fontId="0" fillId="0" borderId="1" xfId="1" applyFont="1" applyBorder="1" applyAlignment="1">
      <alignment horizontal="center" vertical="center"/>
    </xf>
  </cellXfs>
  <cellStyles count="4">
    <cellStyle name="Millares 2" xfId="3"/>
    <cellStyle name="Normal" xfId="0" builtinId="0"/>
    <cellStyle name="Normal 2" xfId="2"/>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66"/>
  <sheetViews>
    <sheetView tabSelected="1" topLeftCell="G56" zoomScale="85" zoomScaleNormal="85" workbookViewId="0">
      <selection activeCell="I59" sqref="I59"/>
    </sheetView>
  </sheetViews>
  <sheetFormatPr baseColWidth="10" defaultRowHeight="15" x14ac:dyDescent="0.25"/>
  <cols>
    <col min="2" max="2" width="23.85546875" bestFit="1" customWidth="1"/>
    <col min="3" max="3" width="15.42578125" bestFit="1" customWidth="1"/>
    <col min="4" max="4" width="33.28515625" bestFit="1" customWidth="1"/>
    <col min="5" max="5" width="31.5703125" bestFit="1" customWidth="1"/>
    <col min="6" max="7" width="11.28515625" bestFit="1" customWidth="1"/>
    <col min="8" max="8" width="17.5703125" bestFit="1" customWidth="1"/>
    <col min="9" max="9" width="24.28515625" bestFit="1" customWidth="1"/>
    <col min="10" max="10" width="20.5703125" bestFit="1" customWidth="1"/>
    <col min="11" max="11" width="18.85546875" bestFit="1" customWidth="1"/>
    <col min="12" max="12" width="30" bestFit="1" customWidth="1"/>
    <col min="13" max="13" width="16.5703125" bestFit="1" customWidth="1"/>
  </cols>
  <sheetData>
    <row r="2" spans="2:14" ht="15.75" x14ac:dyDescent="0.25">
      <c r="B2" s="1" t="s">
        <v>0</v>
      </c>
      <c r="C2" s="1" t="s">
        <v>1</v>
      </c>
      <c r="D2" s="2" t="s">
        <v>2</v>
      </c>
      <c r="E2" s="2" t="s">
        <v>3</v>
      </c>
      <c r="F2" s="2" t="s">
        <v>4</v>
      </c>
      <c r="G2" s="2"/>
      <c r="H2" s="3" t="s">
        <v>5</v>
      </c>
      <c r="I2" s="4" t="s">
        <v>6</v>
      </c>
      <c r="J2" s="3" t="s">
        <v>7</v>
      </c>
      <c r="K2" s="3" t="s">
        <v>8</v>
      </c>
      <c r="L2" s="5" t="s">
        <v>9</v>
      </c>
      <c r="M2" s="3" t="s">
        <v>263</v>
      </c>
      <c r="N2" s="3" t="s">
        <v>264</v>
      </c>
    </row>
    <row r="3" spans="2:14" ht="15.75" x14ac:dyDescent="0.25">
      <c r="B3" s="1"/>
      <c r="C3" s="1"/>
      <c r="D3" s="2"/>
      <c r="E3" s="2"/>
      <c r="F3" s="6" t="s">
        <v>10</v>
      </c>
      <c r="G3" s="6" t="s">
        <v>11</v>
      </c>
      <c r="H3" s="3"/>
      <c r="I3" s="4"/>
      <c r="J3" s="3"/>
      <c r="K3" s="3"/>
      <c r="L3" s="5"/>
      <c r="M3" s="3"/>
      <c r="N3" s="3"/>
    </row>
    <row r="4" spans="2:14" ht="57" x14ac:dyDescent="0.25">
      <c r="B4" s="7" t="s">
        <v>12</v>
      </c>
      <c r="C4" s="7" t="s">
        <v>13</v>
      </c>
      <c r="D4" s="7" t="s">
        <v>14</v>
      </c>
      <c r="E4" s="8">
        <v>28248000</v>
      </c>
      <c r="F4" s="9" t="s">
        <v>15</v>
      </c>
      <c r="G4" s="9" t="s">
        <v>16</v>
      </c>
      <c r="H4" s="10" t="s">
        <v>17</v>
      </c>
      <c r="I4" s="11" t="s">
        <v>18</v>
      </c>
      <c r="J4" s="10" t="s">
        <v>19</v>
      </c>
      <c r="K4" s="8">
        <v>28248000</v>
      </c>
      <c r="L4" s="8">
        <f>+E4-K4</f>
        <v>0</v>
      </c>
      <c r="M4" s="12" t="s">
        <v>20</v>
      </c>
      <c r="N4" s="16">
        <f>K4/E4</f>
        <v>1</v>
      </c>
    </row>
    <row r="5" spans="2:14" ht="57" x14ac:dyDescent="0.25">
      <c r="B5" s="7" t="s">
        <v>12</v>
      </c>
      <c r="C5" s="7" t="s">
        <v>21</v>
      </c>
      <c r="D5" s="7" t="s">
        <v>22</v>
      </c>
      <c r="E5" s="8">
        <v>21780000</v>
      </c>
      <c r="F5" s="7" t="s">
        <v>15</v>
      </c>
      <c r="G5" s="9" t="s">
        <v>16</v>
      </c>
      <c r="H5" s="10" t="s">
        <v>17</v>
      </c>
      <c r="I5" s="11" t="s">
        <v>18</v>
      </c>
      <c r="J5" s="10" t="s">
        <v>23</v>
      </c>
      <c r="K5" s="8">
        <v>21780000</v>
      </c>
      <c r="L5" s="8">
        <f t="shared" ref="L5:L66" si="0">+E5-K5</f>
        <v>0</v>
      </c>
      <c r="M5" s="12" t="s">
        <v>20</v>
      </c>
      <c r="N5" s="16">
        <f t="shared" ref="N5:N66" si="1">K5/E5</f>
        <v>1</v>
      </c>
    </row>
    <row r="6" spans="2:14" ht="99.75" x14ac:dyDescent="0.25">
      <c r="B6" s="7" t="s">
        <v>12</v>
      </c>
      <c r="C6" s="7" t="s">
        <v>24</v>
      </c>
      <c r="D6" s="7" t="s">
        <v>25</v>
      </c>
      <c r="E6" s="8">
        <v>35750000</v>
      </c>
      <c r="F6" s="7" t="s">
        <v>26</v>
      </c>
      <c r="G6" s="9" t="s">
        <v>16</v>
      </c>
      <c r="H6" s="10" t="s">
        <v>17</v>
      </c>
      <c r="I6" s="11" t="s">
        <v>18</v>
      </c>
      <c r="J6" s="10" t="s">
        <v>27</v>
      </c>
      <c r="K6" s="8">
        <v>35750000</v>
      </c>
      <c r="L6" s="8">
        <f t="shared" si="0"/>
        <v>0</v>
      </c>
      <c r="M6" s="12" t="s">
        <v>28</v>
      </c>
      <c r="N6" s="16">
        <f t="shared" si="1"/>
        <v>1</v>
      </c>
    </row>
    <row r="7" spans="2:14" ht="57" x14ac:dyDescent="0.25">
      <c r="B7" s="7" t="s">
        <v>12</v>
      </c>
      <c r="C7" s="7" t="s">
        <v>29</v>
      </c>
      <c r="D7" s="7" t="s">
        <v>30</v>
      </c>
      <c r="E7" s="8">
        <v>12625140</v>
      </c>
      <c r="F7" s="7" t="s">
        <v>26</v>
      </c>
      <c r="G7" s="9" t="s">
        <v>16</v>
      </c>
      <c r="H7" s="10" t="s">
        <v>17</v>
      </c>
      <c r="I7" s="11" t="s">
        <v>18</v>
      </c>
      <c r="J7" s="10" t="s">
        <v>31</v>
      </c>
      <c r="K7" s="8">
        <v>12625140</v>
      </c>
      <c r="L7" s="8">
        <f t="shared" si="0"/>
        <v>0</v>
      </c>
      <c r="M7" s="12" t="s">
        <v>20</v>
      </c>
      <c r="N7" s="16">
        <f t="shared" si="1"/>
        <v>1</v>
      </c>
    </row>
    <row r="8" spans="2:14" ht="71.25" x14ac:dyDescent="0.25">
      <c r="B8" s="7" t="s">
        <v>12</v>
      </c>
      <c r="C8" s="7" t="s">
        <v>32</v>
      </c>
      <c r="D8" s="7" t="s">
        <v>33</v>
      </c>
      <c r="E8" s="8">
        <v>11000000</v>
      </c>
      <c r="F8" s="7" t="s">
        <v>26</v>
      </c>
      <c r="G8" s="9" t="s">
        <v>34</v>
      </c>
      <c r="H8" s="10" t="s">
        <v>17</v>
      </c>
      <c r="I8" s="11" t="s">
        <v>18</v>
      </c>
      <c r="J8" s="10" t="s">
        <v>35</v>
      </c>
      <c r="K8" s="8">
        <v>11000000</v>
      </c>
      <c r="L8" s="8">
        <f t="shared" si="0"/>
        <v>0</v>
      </c>
      <c r="M8" s="12" t="s">
        <v>28</v>
      </c>
      <c r="N8" s="16">
        <f t="shared" si="1"/>
        <v>1</v>
      </c>
    </row>
    <row r="9" spans="2:14" ht="85.5" x14ac:dyDescent="0.25">
      <c r="B9" s="7" t="s">
        <v>12</v>
      </c>
      <c r="C9" s="7" t="s">
        <v>36</v>
      </c>
      <c r="D9" s="7" t="s">
        <v>37</v>
      </c>
      <c r="E9" s="8">
        <v>15950000</v>
      </c>
      <c r="F9" s="7" t="s">
        <v>38</v>
      </c>
      <c r="G9" s="9" t="s">
        <v>16</v>
      </c>
      <c r="H9" s="10" t="s">
        <v>17</v>
      </c>
      <c r="I9" s="11" t="s">
        <v>18</v>
      </c>
      <c r="J9" s="10" t="s">
        <v>39</v>
      </c>
      <c r="K9" s="8">
        <v>15950000</v>
      </c>
      <c r="L9" s="8">
        <f t="shared" si="0"/>
        <v>0</v>
      </c>
      <c r="M9" s="12" t="s">
        <v>20</v>
      </c>
      <c r="N9" s="16">
        <f t="shared" si="1"/>
        <v>1</v>
      </c>
    </row>
    <row r="10" spans="2:14" ht="99.75" x14ac:dyDescent="0.25">
      <c r="B10" s="7" t="s">
        <v>12</v>
      </c>
      <c r="C10" s="7" t="s">
        <v>40</v>
      </c>
      <c r="D10" s="7" t="s">
        <v>41</v>
      </c>
      <c r="E10" s="8">
        <v>12548624</v>
      </c>
      <c r="F10" s="7" t="s">
        <v>42</v>
      </c>
      <c r="G10" s="9" t="s">
        <v>16</v>
      </c>
      <c r="H10" s="10" t="s">
        <v>17</v>
      </c>
      <c r="I10" s="11" t="s">
        <v>18</v>
      </c>
      <c r="J10" s="10" t="s">
        <v>43</v>
      </c>
      <c r="K10" s="8">
        <v>12548624</v>
      </c>
      <c r="L10" s="8">
        <f t="shared" si="0"/>
        <v>0</v>
      </c>
      <c r="M10" s="12" t="s">
        <v>28</v>
      </c>
      <c r="N10" s="16">
        <f t="shared" si="1"/>
        <v>1</v>
      </c>
    </row>
    <row r="11" spans="2:14" ht="156.75" x14ac:dyDescent="0.25">
      <c r="B11" s="7" t="s">
        <v>12</v>
      </c>
      <c r="C11" s="7" t="s">
        <v>44</v>
      </c>
      <c r="D11" s="7" t="s">
        <v>45</v>
      </c>
      <c r="E11" s="8">
        <v>18900000</v>
      </c>
      <c r="F11" s="7" t="s">
        <v>46</v>
      </c>
      <c r="G11" s="9" t="s">
        <v>47</v>
      </c>
      <c r="H11" s="10" t="s">
        <v>17</v>
      </c>
      <c r="I11" s="11" t="s">
        <v>18</v>
      </c>
      <c r="J11" s="10" t="s">
        <v>48</v>
      </c>
      <c r="K11" s="8">
        <v>18900000</v>
      </c>
      <c r="L11" s="8">
        <f t="shared" si="0"/>
        <v>0</v>
      </c>
      <c r="M11" s="12" t="s">
        <v>20</v>
      </c>
      <c r="N11" s="16">
        <f t="shared" si="1"/>
        <v>1</v>
      </c>
    </row>
    <row r="12" spans="2:14" ht="71.25" x14ac:dyDescent="0.25">
      <c r="B12" s="7" t="s">
        <v>12</v>
      </c>
      <c r="C12" s="7" t="s">
        <v>49</v>
      </c>
      <c r="D12" s="7" t="s">
        <v>50</v>
      </c>
      <c r="E12" s="8">
        <v>27926918</v>
      </c>
      <c r="F12" s="7" t="s">
        <v>51</v>
      </c>
      <c r="G12" s="9" t="s">
        <v>34</v>
      </c>
      <c r="H12" s="10" t="s">
        <v>17</v>
      </c>
      <c r="I12" s="11" t="s">
        <v>18</v>
      </c>
      <c r="J12" s="10" t="s">
        <v>52</v>
      </c>
      <c r="K12" s="8">
        <v>27926918</v>
      </c>
      <c r="L12" s="8">
        <f t="shared" si="0"/>
        <v>0</v>
      </c>
      <c r="M12" s="12" t="s">
        <v>28</v>
      </c>
      <c r="N12" s="16">
        <f t="shared" si="1"/>
        <v>1</v>
      </c>
    </row>
    <row r="13" spans="2:14" ht="71.25" x14ac:dyDescent="0.25">
      <c r="B13" s="7" t="s">
        <v>12</v>
      </c>
      <c r="C13" s="7" t="s">
        <v>53</v>
      </c>
      <c r="D13" s="7" t="s">
        <v>54</v>
      </c>
      <c r="E13" s="8">
        <v>28900000</v>
      </c>
      <c r="F13" s="7" t="s">
        <v>55</v>
      </c>
      <c r="G13" s="9" t="s">
        <v>34</v>
      </c>
      <c r="H13" s="10" t="s">
        <v>17</v>
      </c>
      <c r="I13" s="11" t="s">
        <v>18</v>
      </c>
      <c r="J13" s="10" t="s">
        <v>56</v>
      </c>
      <c r="K13" s="8">
        <v>28900000</v>
      </c>
      <c r="L13" s="8">
        <f t="shared" si="0"/>
        <v>0</v>
      </c>
      <c r="M13" s="12" t="s">
        <v>28</v>
      </c>
      <c r="N13" s="16">
        <f t="shared" si="1"/>
        <v>1</v>
      </c>
    </row>
    <row r="14" spans="2:14" ht="242.25" x14ac:dyDescent="0.25">
      <c r="B14" s="7" t="s">
        <v>12</v>
      </c>
      <c r="C14" s="7" t="s">
        <v>57</v>
      </c>
      <c r="D14" s="7" t="s">
        <v>58</v>
      </c>
      <c r="E14" s="13" t="s">
        <v>59</v>
      </c>
      <c r="F14" s="7" t="s">
        <v>60</v>
      </c>
      <c r="G14" s="9" t="s">
        <v>16</v>
      </c>
      <c r="H14" s="10" t="s">
        <v>61</v>
      </c>
      <c r="I14" s="11" t="s">
        <v>18</v>
      </c>
      <c r="J14" s="10" t="s">
        <v>62</v>
      </c>
      <c r="K14" s="8">
        <f>56665000+56665000+48170000</f>
        <v>161500000</v>
      </c>
      <c r="L14" s="8">
        <f>161500000-K14</f>
        <v>0</v>
      </c>
      <c r="M14" s="12" t="s">
        <v>28</v>
      </c>
      <c r="N14" s="16" t="e">
        <f t="shared" si="1"/>
        <v>#VALUE!</v>
      </c>
    </row>
    <row r="15" spans="2:14" ht="128.25" x14ac:dyDescent="0.25">
      <c r="B15" s="7" t="s">
        <v>12</v>
      </c>
      <c r="C15" s="7" t="s">
        <v>63</v>
      </c>
      <c r="D15" s="7" t="s">
        <v>64</v>
      </c>
      <c r="E15" s="8">
        <v>5500000</v>
      </c>
      <c r="F15" s="7" t="s">
        <v>65</v>
      </c>
      <c r="G15" s="9" t="s">
        <v>34</v>
      </c>
      <c r="H15" s="10" t="s">
        <v>17</v>
      </c>
      <c r="I15" s="11" t="s">
        <v>18</v>
      </c>
      <c r="J15" s="10" t="s">
        <v>66</v>
      </c>
      <c r="K15" s="8">
        <v>5500000</v>
      </c>
      <c r="L15" s="8">
        <f t="shared" si="0"/>
        <v>0</v>
      </c>
      <c r="M15" s="12" t="s">
        <v>28</v>
      </c>
      <c r="N15" s="16">
        <f t="shared" si="1"/>
        <v>1</v>
      </c>
    </row>
    <row r="16" spans="2:14" ht="71.25" x14ac:dyDescent="0.25">
      <c r="B16" s="7" t="s">
        <v>12</v>
      </c>
      <c r="C16" s="7" t="s">
        <v>67</v>
      </c>
      <c r="D16" s="7" t="s">
        <v>68</v>
      </c>
      <c r="E16" s="8">
        <v>21500000</v>
      </c>
      <c r="F16" s="7" t="s">
        <v>69</v>
      </c>
      <c r="G16" s="9" t="s">
        <v>34</v>
      </c>
      <c r="H16" s="10" t="s">
        <v>17</v>
      </c>
      <c r="I16" s="11" t="s">
        <v>18</v>
      </c>
      <c r="J16" s="10" t="s">
        <v>70</v>
      </c>
      <c r="K16" s="8">
        <v>21500000</v>
      </c>
      <c r="L16" s="8">
        <f t="shared" si="0"/>
        <v>0</v>
      </c>
      <c r="M16" s="12" t="s">
        <v>28</v>
      </c>
      <c r="N16" s="16">
        <f t="shared" si="1"/>
        <v>1</v>
      </c>
    </row>
    <row r="17" spans="2:14" ht="114" x14ac:dyDescent="0.25">
      <c r="B17" s="7" t="s">
        <v>12</v>
      </c>
      <c r="C17" s="7" t="s">
        <v>71</v>
      </c>
      <c r="D17" s="7" t="s">
        <v>72</v>
      </c>
      <c r="E17" s="8">
        <v>43188027</v>
      </c>
      <c r="F17" s="7" t="s">
        <v>73</v>
      </c>
      <c r="G17" s="9" t="s">
        <v>34</v>
      </c>
      <c r="H17" s="10" t="s">
        <v>17</v>
      </c>
      <c r="I17" s="11" t="s">
        <v>18</v>
      </c>
      <c r="J17" s="14" t="s">
        <v>74</v>
      </c>
      <c r="K17" s="8">
        <v>41416665</v>
      </c>
      <c r="L17" s="8">
        <v>0</v>
      </c>
      <c r="M17" s="12" t="s">
        <v>28</v>
      </c>
      <c r="N17" s="16">
        <f t="shared" si="1"/>
        <v>0.95898488254626679</v>
      </c>
    </row>
    <row r="18" spans="2:14" ht="129" x14ac:dyDescent="0.25">
      <c r="B18" s="7" t="s">
        <v>12</v>
      </c>
      <c r="C18" s="7" t="s">
        <v>75</v>
      </c>
      <c r="D18" s="15" t="s">
        <v>76</v>
      </c>
      <c r="E18" s="8">
        <v>265000000</v>
      </c>
      <c r="F18" s="7" t="s">
        <v>77</v>
      </c>
      <c r="G18" s="9" t="s">
        <v>34</v>
      </c>
      <c r="H18" s="10" t="s">
        <v>78</v>
      </c>
      <c r="I18" s="11" t="s">
        <v>18</v>
      </c>
      <c r="J18" s="10" t="s">
        <v>79</v>
      </c>
      <c r="K18" s="8">
        <v>258137035</v>
      </c>
      <c r="L18" s="8">
        <v>0</v>
      </c>
      <c r="M18" s="12" t="s">
        <v>28</v>
      </c>
      <c r="N18" s="16">
        <f t="shared" si="1"/>
        <v>0.97410201886792458</v>
      </c>
    </row>
    <row r="19" spans="2:14" ht="128.25" x14ac:dyDescent="0.25">
      <c r="B19" s="7" t="s">
        <v>12</v>
      </c>
      <c r="C19" s="7" t="s">
        <v>80</v>
      </c>
      <c r="D19" s="7" t="s">
        <v>81</v>
      </c>
      <c r="E19" s="8">
        <v>15000000</v>
      </c>
      <c r="F19" s="7" t="s">
        <v>82</v>
      </c>
      <c r="G19" s="9" t="s">
        <v>83</v>
      </c>
      <c r="H19" s="10" t="s">
        <v>17</v>
      </c>
      <c r="I19" s="11" t="s">
        <v>18</v>
      </c>
      <c r="J19" s="10" t="s">
        <v>84</v>
      </c>
      <c r="K19" s="8">
        <v>15000000</v>
      </c>
      <c r="L19" s="8">
        <f t="shared" si="0"/>
        <v>0</v>
      </c>
      <c r="M19" s="12" t="s">
        <v>20</v>
      </c>
      <c r="N19" s="16">
        <f t="shared" si="1"/>
        <v>1</v>
      </c>
    </row>
    <row r="20" spans="2:14" ht="171" x14ac:dyDescent="0.25">
      <c r="B20" s="7" t="s">
        <v>12</v>
      </c>
      <c r="C20" s="7" t="s">
        <v>85</v>
      </c>
      <c r="D20" s="7" t="s">
        <v>86</v>
      </c>
      <c r="E20" s="8">
        <v>358888716</v>
      </c>
      <c r="F20" s="7" t="s">
        <v>87</v>
      </c>
      <c r="G20" s="9" t="s">
        <v>88</v>
      </c>
      <c r="H20" s="10" t="s">
        <v>17</v>
      </c>
      <c r="I20" s="11" t="s">
        <v>18</v>
      </c>
      <c r="J20" s="10" t="s">
        <v>79</v>
      </c>
      <c r="K20" s="8">
        <f>163293535.75+109314586.67</f>
        <v>272608122.42000002</v>
      </c>
      <c r="L20" s="8">
        <v>0</v>
      </c>
      <c r="M20" s="12" t="s">
        <v>28</v>
      </c>
      <c r="N20" s="16">
        <f t="shared" si="1"/>
        <v>0.75958956151744828</v>
      </c>
    </row>
    <row r="21" spans="2:14" ht="156.75" x14ac:dyDescent="0.25">
      <c r="B21" s="7" t="s">
        <v>12</v>
      </c>
      <c r="C21" s="7" t="s">
        <v>89</v>
      </c>
      <c r="D21" s="7" t="s">
        <v>90</v>
      </c>
      <c r="E21" s="8">
        <v>78200000</v>
      </c>
      <c r="F21" s="7" t="s">
        <v>91</v>
      </c>
      <c r="G21" s="9" t="s">
        <v>16</v>
      </c>
      <c r="H21" s="10" t="s">
        <v>17</v>
      </c>
      <c r="I21" s="11" t="s">
        <v>18</v>
      </c>
      <c r="J21" s="10" t="s">
        <v>92</v>
      </c>
      <c r="K21" s="8">
        <v>78200000</v>
      </c>
      <c r="L21" s="8">
        <v>0</v>
      </c>
      <c r="M21" s="12" t="s">
        <v>28</v>
      </c>
      <c r="N21" s="16">
        <f t="shared" si="1"/>
        <v>1</v>
      </c>
    </row>
    <row r="22" spans="2:14" ht="199.5" x14ac:dyDescent="0.25">
      <c r="B22" s="7" t="s">
        <v>12</v>
      </c>
      <c r="C22" s="7" t="s">
        <v>93</v>
      </c>
      <c r="D22" s="7" t="s">
        <v>94</v>
      </c>
      <c r="E22" s="8">
        <v>265000000</v>
      </c>
      <c r="F22" s="7" t="s">
        <v>95</v>
      </c>
      <c r="G22" s="9" t="s">
        <v>34</v>
      </c>
      <c r="H22" s="10" t="s">
        <v>78</v>
      </c>
      <c r="I22" s="11" t="s">
        <v>18</v>
      </c>
      <c r="J22" s="10" t="s">
        <v>96</v>
      </c>
      <c r="K22" s="8">
        <v>249486205</v>
      </c>
      <c r="L22" s="8">
        <v>0</v>
      </c>
      <c r="M22" s="12" t="s">
        <v>28</v>
      </c>
      <c r="N22" s="16">
        <f t="shared" si="1"/>
        <v>0.94145737735849055</v>
      </c>
    </row>
    <row r="23" spans="2:14" ht="213.75" x14ac:dyDescent="0.25">
      <c r="B23" s="7" t="s">
        <v>12</v>
      </c>
      <c r="C23" s="7" t="s">
        <v>97</v>
      </c>
      <c r="D23" s="7" t="s">
        <v>98</v>
      </c>
      <c r="E23" s="8">
        <v>261692484</v>
      </c>
      <c r="F23" s="7" t="s">
        <v>99</v>
      </c>
      <c r="G23" s="9" t="s">
        <v>34</v>
      </c>
      <c r="H23" s="10" t="s">
        <v>17</v>
      </c>
      <c r="I23" s="11" t="s">
        <v>18</v>
      </c>
      <c r="J23" s="10" t="s">
        <v>100</v>
      </c>
      <c r="K23" s="8">
        <v>258735622</v>
      </c>
      <c r="L23" s="8">
        <v>0</v>
      </c>
      <c r="M23" s="12" t="s">
        <v>28</v>
      </c>
      <c r="N23" s="16">
        <f t="shared" si="1"/>
        <v>0.98870100526081595</v>
      </c>
    </row>
    <row r="24" spans="2:14" ht="399" x14ac:dyDescent="0.25">
      <c r="B24" s="7" t="s">
        <v>12</v>
      </c>
      <c r="C24" s="7" t="s">
        <v>101</v>
      </c>
      <c r="D24" s="7" t="s">
        <v>102</v>
      </c>
      <c r="E24" s="8">
        <v>1085680672.76</v>
      </c>
      <c r="F24" s="7" t="s">
        <v>103</v>
      </c>
      <c r="G24" s="9" t="s">
        <v>34</v>
      </c>
      <c r="H24" s="10" t="s">
        <v>17</v>
      </c>
      <c r="I24" s="11" t="s">
        <v>18</v>
      </c>
      <c r="J24" s="10" t="s">
        <v>104</v>
      </c>
      <c r="K24" s="8">
        <v>1085680672.76</v>
      </c>
      <c r="L24" s="8">
        <f t="shared" ref="L24" si="2">E24-K24</f>
        <v>0</v>
      </c>
      <c r="M24" s="12" t="s">
        <v>28</v>
      </c>
      <c r="N24" s="16">
        <f t="shared" si="1"/>
        <v>1</v>
      </c>
    </row>
    <row r="25" spans="2:14" ht="114" x14ac:dyDescent="0.25">
      <c r="B25" s="7" t="s">
        <v>12</v>
      </c>
      <c r="C25" s="7" t="s">
        <v>105</v>
      </c>
      <c r="D25" s="7" t="s">
        <v>106</v>
      </c>
      <c r="E25" s="8">
        <v>27000000</v>
      </c>
      <c r="F25" s="7" t="s">
        <v>47</v>
      </c>
      <c r="G25" s="9" t="s">
        <v>34</v>
      </c>
      <c r="H25" s="10" t="s">
        <v>17</v>
      </c>
      <c r="I25" s="11" t="s">
        <v>18</v>
      </c>
      <c r="J25" s="10" t="s">
        <v>107</v>
      </c>
      <c r="K25" s="8">
        <v>27000000</v>
      </c>
      <c r="L25" s="8">
        <f t="shared" si="0"/>
        <v>0</v>
      </c>
      <c r="M25" s="12" t="s">
        <v>28</v>
      </c>
      <c r="N25" s="16">
        <f t="shared" si="1"/>
        <v>1</v>
      </c>
    </row>
    <row r="26" spans="2:14" ht="156.75" x14ac:dyDescent="0.25">
      <c r="B26" s="7" t="s">
        <v>12</v>
      </c>
      <c r="C26" s="7" t="s">
        <v>108</v>
      </c>
      <c r="D26" s="7" t="s">
        <v>45</v>
      </c>
      <c r="E26" s="8">
        <v>41200000</v>
      </c>
      <c r="F26" s="7" t="s">
        <v>109</v>
      </c>
      <c r="G26" s="9" t="s">
        <v>34</v>
      </c>
      <c r="H26" s="10" t="s">
        <v>17</v>
      </c>
      <c r="I26" s="11" t="s">
        <v>18</v>
      </c>
      <c r="J26" s="10" t="s">
        <v>110</v>
      </c>
      <c r="K26" s="8">
        <v>41200000</v>
      </c>
      <c r="L26" s="8">
        <f t="shared" si="0"/>
        <v>0</v>
      </c>
      <c r="M26" s="12" t="s">
        <v>28</v>
      </c>
      <c r="N26" s="16">
        <f t="shared" si="1"/>
        <v>1</v>
      </c>
    </row>
    <row r="27" spans="2:14" ht="185.25" x14ac:dyDescent="0.25">
      <c r="B27" s="7" t="s">
        <v>12</v>
      </c>
      <c r="C27" s="7" t="s">
        <v>111</v>
      </c>
      <c r="D27" s="7" t="s">
        <v>112</v>
      </c>
      <c r="E27" s="8">
        <v>12605042</v>
      </c>
      <c r="F27" s="7" t="s">
        <v>83</v>
      </c>
      <c r="G27" s="9" t="s">
        <v>113</v>
      </c>
      <c r="H27" s="10" t="s">
        <v>114</v>
      </c>
      <c r="I27" s="11" t="s">
        <v>18</v>
      </c>
      <c r="J27" s="10" t="s">
        <v>115</v>
      </c>
      <c r="K27" s="8">
        <v>12605042</v>
      </c>
      <c r="L27" s="8">
        <f t="shared" si="0"/>
        <v>0</v>
      </c>
      <c r="M27" s="12" t="s">
        <v>28</v>
      </c>
      <c r="N27" s="16">
        <f t="shared" si="1"/>
        <v>1</v>
      </c>
    </row>
    <row r="28" spans="2:14" ht="99.75" x14ac:dyDescent="0.25">
      <c r="B28" s="7" t="s">
        <v>12</v>
      </c>
      <c r="C28" s="7" t="s">
        <v>116</v>
      </c>
      <c r="D28" s="7" t="s">
        <v>117</v>
      </c>
      <c r="E28" s="8">
        <v>177871148</v>
      </c>
      <c r="F28" s="7" t="s">
        <v>118</v>
      </c>
      <c r="G28" s="9" t="s">
        <v>113</v>
      </c>
      <c r="H28" s="10" t="s">
        <v>119</v>
      </c>
      <c r="I28" s="11" t="s">
        <v>18</v>
      </c>
      <c r="J28" s="10" t="s">
        <v>120</v>
      </c>
      <c r="K28" s="8">
        <v>177871148</v>
      </c>
      <c r="L28" s="8">
        <f t="shared" si="0"/>
        <v>0</v>
      </c>
      <c r="M28" s="12" t="s">
        <v>28</v>
      </c>
      <c r="N28" s="16">
        <f t="shared" si="1"/>
        <v>1</v>
      </c>
    </row>
    <row r="29" spans="2:14" ht="242.25" x14ac:dyDescent="0.25">
      <c r="B29" s="7" t="s">
        <v>12</v>
      </c>
      <c r="C29" s="7" t="s">
        <v>121</v>
      </c>
      <c r="D29" s="7" t="s">
        <v>122</v>
      </c>
      <c r="E29" s="8">
        <v>160792800</v>
      </c>
      <c r="F29" s="7" t="s">
        <v>123</v>
      </c>
      <c r="G29" s="9" t="s">
        <v>124</v>
      </c>
      <c r="H29" s="10" t="s">
        <v>125</v>
      </c>
      <c r="I29" s="11" t="s">
        <v>18</v>
      </c>
      <c r="J29" s="10" t="s">
        <v>126</v>
      </c>
      <c r="K29" s="8">
        <v>160792800</v>
      </c>
      <c r="L29" s="8">
        <f t="shared" si="0"/>
        <v>0</v>
      </c>
      <c r="M29" s="12" t="s">
        <v>28</v>
      </c>
      <c r="N29" s="16">
        <f t="shared" si="1"/>
        <v>1</v>
      </c>
    </row>
    <row r="30" spans="2:14" ht="85.5" x14ac:dyDescent="0.25">
      <c r="B30" s="7" t="s">
        <v>12</v>
      </c>
      <c r="C30" s="7" t="s">
        <v>127</v>
      </c>
      <c r="D30" s="7" t="s">
        <v>128</v>
      </c>
      <c r="E30" s="8">
        <v>211940324</v>
      </c>
      <c r="F30" s="7" t="s">
        <v>129</v>
      </c>
      <c r="G30" s="9" t="s">
        <v>130</v>
      </c>
      <c r="H30" s="10" t="s">
        <v>119</v>
      </c>
      <c r="I30" s="11" t="s">
        <v>18</v>
      </c>
      <c r="J30" s="10" t="s">
        <v>131</v>
      </c>
      <c r="K30" s="8">
        <v>211940324</v>
      </c>
      <c r="L30" s="8">
        <f t="shared" si="0"/>
        <v>0</v>
      </c>
      <c r="M30" s="12" t="s">
        <v>28</v>
      </c>
      <c r="N30" s="16">
        <f t="shared" si="1"/>
        <v>1</v>
      </c>
    </row>
    <row r="31" spans="2:14" ht="171" x14ac:dyDescent="0.25">
      <c r="B31" s="7" t="s">
        <v>12</v>
      </c>
      <c r="C31" s="7" t="s">
        <v>132</v>
      </c>
      <c r="D31" s="7" t="s">
        <v>133</v>
      </c>
      <c r="E31" s="8">
        <v>13350572</v>
      </c>
      <c r="F31" s="7" t="s">
        <v>129</v>
      </c>
      <c r="G31" s="9" t="s">
        <v>130</v>
      </c>
      <c r="H31" s="10" t="s">
        <v>114</v>
      </c>
      <c r="I31" s="11" t="s">
        <v>18</v>
      </c>
      <c r="J31" s="10" t="s">
        <v>134</v>
      </c>
      <c r="K31" s="8">
        <v>13350572</v>
      </c>
      <c r="L31" s="8">
        <v>0</v>
      </c>
      <c r="M31" s="12" t="s">
        <v>28</v>
      </c>
      <c r="N31" s="16">
        <f t="shared" si="1"/>
        <v>1</v>
      </c>
    </row>
    <row r="32" spans="2:14" ht="71.25" x14ac:dyDescent="0.25">
      <c r="B32" s="7" t="s">
        <v>12</v>
      </c>
      <c r="C32" s="7" t="s">
        <v>135</v>
      </c>
      <c r="D32" s="7" t="s">
        <v>136</v>
      </c>
      <c r="E32" s="8">
        <v>8038921</v>
      </c>
      <c r="F32" s="7" t="s">
        <v>137</v>
      </c>
      <c r="G32" s="9" t="s">
        <v>34</v>
      </c>
      <c r="H32" s="10" t="s">
        <v>17</v>
      </c>
      <c r="I32" s="11" t="s">
        <v>18</v>
      </c>
      <c r="J32" s="10" t="s">
        <v>79</v>
      </c>
      <c r="K32" s="8">
        <v>1438883.85</v>
      </c>
      <c r="L32" s="8">
        <v>0</v>
      </c>
      <c r="M32" s="12" t="s">
        <v>28</v>
      </c>
      <c r="N32" s="16">
        <f t="shared" si="1"/>
        <v>0.17898967411173713</v>
      </c>
    </row>
    <row r="33" spans="2:14" ht="299.25" x14ac:dyDescent="0.25">
      <c r="B33" s="7" t="s">
        <v>12</v>
      </c>
      <c r="C33" s="7" t="s">
        <v>138</v>
      </c>
      <c r="D33" s="7" t="s">
        <v>139</v>
      </c>
      <c r="E33" s="8">
        <v>249957143</v>
      </c>
      <c r="F33" s="7" t="s">
        <v>140</v>
      </c>
      <c r="G33" s="9" t="s">
        <v>141</v>
      </c>
      <c r="H33" s="10" t="s">
        <v>142</v>
      </c>
      <c r="I33" s="11" t="s">
        <v>18</v>
      </c>
      <c r="J33" s="10" t="s">
        <v>143</v>
      </c>
      <c r="K33" s="8">
        <v>249957143</v>
      </c>
      <c r="L33" s="8">
        <f t="shared" si="0"/>
        <v>0</v>
      </c>
      <c r="M33" s="12" t="s">
        <v>28</v>
      </c>
      <c r="N33" s="16">
        <f t="shared" si="1"/>
        <v>1</v>
      </c>
    </row>
    <row r="34" spans="2:14" ht="242.25" x14ac:dyDescent="0.25">
      <c r="B34" s="7" t="s">
        <v>12</v>
      </c>
      <c r="C34" s="7" t="s">
        <v>144</v>
      </c>
      <c r="D34" s="7" t="s">
        <v>145</v>
      </c>
      <c r="E34" s="8">
        <v>36149523</v>
      </c>
      <c r="F34" s="7" t="s">
        <v>146</v>
      </c>
      <c r="G34" s="9" t="s">
        <v>147</v>
      </c>
      <c r="H34" s="10" t="s">
        <v>114</v>
      </c>
      <c r="I34" s="11" t="s">
        <v>18</v>
      </c>
      <c r="J34" s="10" t="s">
        <v>148</v>
      </c>
      <c r="K34" s="8">
        <v>36149523</v>
      </c>
      <c r="L34" s="8">
        <f t="shared" si="0"/>
        <v>0</v>
      </c>
      <c r="M34" s="12" t="s">
        <v>28</v>
      </c>
      <c r="N34" s="16">
        <f t="shared" si="1"/>
        <v>1</v>
      </c>
    </row>
    <row r="35" spans="2:14" ht="185.25" x14ac:dyDescent="0.25">
      <c r="B35" s="7" t="s">
        <v>12</v>
      </c>
      <c r="C35" s="7" t="s">
        <v>149</v>
      </c>
      <c r="D35" s="7" t="s">
        <v>150</v>
      </c>
      <c r="E35" s="8">
        <v>504763398</v>
      </c>
      <c r="F35" s="7" t="s">
        <v>146</v>
      </c>
      <c r="G35" s="9" t="s">
        <v>147</v>
      </c>
      <c r="H35" s="10" t="s">
        <v>119</v>
      </c>
      <c r="I35" s="11" t="s">
        <v>151</v>
      </c>
      <c r="J35" s="10" t="s">
        <v>152</v>
      </c>
      <c r="K35" s="8">
        <v>504763398</v>
      </c>
      <c r="L35" s="8">
        <f t="shared" si="0"/>
        <v>0</v>
      </c>
      <c r="M35" s="12" t="s">
        <v>28</v>
      </c>
      <c r="N35" s="16">
        <f t="shared" si="1"/>
        <v>1</v>
      </c>
    </row>
    <row r="36" spans="2:14" ht="99.75" x14ac:dyDescent="0.25">
      <c r="B36" s="7" t="s">
        <v>12</v>
      </c>
      <c r="C36" s="7" t="s">
        <v>153</v>
      </c>
      <c r="D36" s="7" t="s">
        <v>154</v>
      </c>
      <c r="E36" s="8">
        <v>355988712</v>
      </c>
      <c r="F36" s="7" t="s">
        <v>155</v>
      </c>
      <c r="G36" s="9" t="s">
        <v>156</v>
      </c>
      <c r="H36" s="10" t="s">
        <v>119</v>
      </c>
      <c r="I36" s="11" t="s">
        <v>151</v>
      </c>
      <c r="J36" s="10" t="s">
        <v>131</v>
      </c>
      <c r="K36" s="8">
        <v>355988712</v>
      </c>
      <c r="L36" s="8">
        <f t="shared" si="0"/>
        <v>0</v>
      </c>
      <c r="M36" s="12" t="s">
        <v>28</v>
      </c>
      <c r="N36" s="16">
        <f t="shared" si="1"/>
        <v>1</v>
      </c>
    </row>
    <row r="37" spans="2:14" ht="185.25" x14ac:dyDescent="0.25">
      <c r="B37" s="7" t="s">
        <v>12</v>
      </c>
      <c r="C37" s="7" t="s">
        <v>157</v>
      </c>
      <c r="D37" s="7" t="s">
        <v>158</v>
      </c>
      <c r="E37" s="8">
        <v>24963669</v>
      </c>
      <c r="F37" s="7" t="s">
        <v>155</v>
      </c>
      <c r="G37" s="9" t="s">
        <v>156</v>
      </c>
      <c r="H37" s="10" t="s">
        <v>114</v>
      </c>
      <c r="I37" s="11" t="s">
        <v>18</v>
      </c>
      <c r="J37" s="10" t="s">
        <v>159</v>
      </c>
      <c r="K37" s="8">
        <v>24963669</v>
      </c>
      <c r="L37" s="8">
        <f t="shared" si="0"/>
        <v>0</v>
      </c>
      <c r="M37" s="12" t="s">
        <v>28</v>
      </c>
      <c r="N37" s="16">
        <f t="shared" si="1"/>
        <v>1</v>
      </c>
    </row>
    <row r="38" spans="2:14" ht="185.25" x14ac:dyDescent="0.25">
      <c r="B38" s="7" t="s">
        <v>12</v>
      </c>
      <c r="C38" s="7" t="s">
        <v>160</v>
      </c>
      <c r="D38" s="7" t="s">
        <v>161</v>
      </c>
      <c r="E38" s="8">
        <f>426573781+210266447</f>
        <v>636840228</v>
      </c>
      <c r="F38" s="7" t="s">
        <v>162</v>
      </c>
      <c r="G38" s="9" t="s">
        <v>88</v>
      </c>
      <c r="H38" s="10" t="s">
        <v>17</v>
      </c>
      <c r="I38" s="11" t="s">
        <v>18</v>
      </c>
      <c r="J38" s="10" t="s">
        <v>163</v>
      </c>
      <c r="K38" s="8">
        <v>620915950</v>
      </c>
      <c r="L38" s="8">
        <v>0</v>
      </c>
      <c r="M38" s="12" t="s">
        <v>28</v>
      </c>
      <c r="N38" s="16">
        <f t="shared" si="1"/>
        <v>0.97499486166253935</v>
      </c>
    </row>
    <row r="39" spans="2:14" ht="285" x14ac:dyDescent="0.25">
      <c r="B39" s="7" t="s">
        <v>12</v>
      </c>
      <c r="C39" s="7" t="s">
        <v>164</v>
      </c>
      <c r="D39" s="7" t="s">
        <v>165</v>
      </c>
      <c r="E39" s="8">
        <v>238323540</v>
      </c>
      <c r="F39" s="7" t="s">
        <v>166</v>
      </c>
      <c r="G39" s="9" t="s">
        <v>167</v>
      </c>
      <c r="H39" s="10" t="s">
        <v>114</v>
      </c>
      <c r="I39" s="11" t="s">
        <v>18</v>
      </c>
      <c r="J39" s="10" t="s">
        <v>168</v>
      </c>
      <c r="K39" s="8">
        <v>238323540</v>
      </c>
      <c r="L39" s="8">
        <f t="shared" si="0"/>
        <v>0</v>
      </c>
      <c r="M39" s="12" t="s">
        <v>169</v>
      </c>
      <c r="N39" s="16">
        <f t="shared" si="1"/>
        <v>1</v>
      </c>
    </row>
    <row r="40" spans="2:14" ht="299.25" x14ac:dyDescent="0.25">
      <c r="B40" s="7" t="s">
        <v>12</v>
      </c>
      <c r="C40" s="7" t="s">
        <v>170</v>
      </c>
      <c r="D40" s="7" t="s">
        <v>139</v>
      </c>
      <c r="E40" s="8">
        <v>250995238</v>
      </c>
      <c r="F40" s="7" t="s">
        <v>171</v>
      </c>
      <c r="G40" s="9" t="s">
        <v>34</v>
      </c>
      <c r="H40" s="10" t="s">
        <v>142</v>
      </c>
      <c r="I40" s="11" t="s">
        <v>18</v>
      </c>
      <c r="J40" s="10" t="s">
        <v>172</v>
      </c>
      <c r="K40" s="8">
        <v>250995238</v>
      </c>
      <c r="L40" s="8">
        <f t="shared" si="0"/>
        <v>0</v>
      </c>
      <c r="M40" s="12" t="s">
        <v>28</v>
      </c>
      <c r="N40" s="16">
        <f t="shared" si="1"/>
        <v>1</v>
      </c>
    </row>
    <row r="41" spans="2:14" ht="57" x14ac:dyDescent="0.25">
      <c r="B41" s="7" t="s">
        <v>12</v>
      </c>
      <c r="C41" s="7" t="s">
        <v>173</v>
      </c>
      <c r="D41" s="7" t="s">
        <v>174</v>
      </c>
      <c r="E41" s="8">
        <v>14078944</v>
      </c>
      <c r="F41" s="7" t="s">
        <v>155</v>
      </c>
      <c r="G41" s="9" t="s">
        <v>34</v>
      </c>
      <c r="H41" s="10" t="s">
        <v>17</v>
      </c>
      <c r="I41" s="11" t="s">
        <v>18</v>
      </c>
      <c r="J41" s="10" t="s">
        <v>175</v>
      </c>
      <c r="K41" s="8">
        <v>14078944</v>
      </c>
      <c r="L41" s="8">
        <f t="shared" si="0"/>
        <v>0</v>
      </c>
      <c r="M41" s="12" t="s">
        <v>28</v>
      </c>
      <c r="N41" s="16">
        <f t="shared" si="1"/>
        <v>1</v>
      </c>
    </row>
    <row r="42" spans="2:14" ht="99.75" x14ac:dyDescent="0.25">
      <c r="B42" s="7" t="s">
        <v>12</v>
      </c>
      <c r="C42" s="7" t="s">
        <v>176</v>
      </c>
      <c r="D42" s="7" t="s">
        <v>25</v>
      </c>
      <c r="E42" s="8">
        <v>39000000</v>
      </c>
      <c r="F42" s="7" t="s">
        <v>177</v>
      </c>
      <c r="G42" s="9" t="s">
        <v>34</v>
      </c>
      <c r="H42" s="10" t="s">
        <v>17</v>
      </c>
      <c r="I42" s="11" t="s">
        <v>18</v>
      </c>
      <c r="J42" s="10" t="s">
        <v>27</v>
      </c>
      <c r="K42" s="8">
        <v>39000000</v>
      </c>
      <c r="L42" s="8">
        <f t="shared" si="0"/>
        <v>0</v>
      </c>
      <c r="M42" s="12" t="s">
        <v>28</v>
      </c>
      <c r="N42" s="16">
        <f t="shared" si="1"/>
        <v>1</v>
      </c>
    </row>
    <row r="43" spans="2:14" ht="57" x14ac:dyDescent="0.25">
      <c r="B43" s="7" t="s">
        <v>12</v>
      </c>
      <c r="C43" s="7" t="s">
        <v>178</v>
      </c>
      <c r="D43" s="7" t="s">
        <v>22</v>
      </c>
      <c r="E43" s="8">
        <v>21780000</v>
      </c>
      <c r="F43" s="7" t="s">
        <v>177</v>
      </c>
      <c r="G43" s="9" t="s">
        <v>34</v>
      </c>
      <c r="H43" s="10" t="s">
        <v>17</v>
      </c>
      <c r="I43" s="11" t="s">
        <v>18</v>
      </c>
      <c r="J43" s="10" t="s">
        <v>23</v>
      </c>
      <c r="K43" s="8">
        <v>21780000</v>
      </c>
      <c r="L43" s="8">
        <f t="shared" si="0"/>
        <v>0</v>
      </c>
      <c r="M43" s="12" t="s">
        <v>28</v>
      </c>
      <c r="N43" s="16">
        <f t="shared" si="1"/>
        <v>1</v>
      </c>
    </row>
    <row r="44" spans="2:14" ht="85.5" x14ac:dyDescent="0.25">
      <c r="B44" s="7" t="s">
        <v>12</v>
      </c>
      <c r="C44" s="7" t="s">
        <v>179</v>
      </c>
      <c r="D44" s="7" t="s">
        <v>37</v>
      </c>
      <c r="E44" s="8">
        <v>17400000</v>
      </c>
      <c r="F44" s="7" t="s">
        <v>180</v>
      </c>
      <c r="G44" s="9" t="s">
        <v>34</v>
      </c>
      <c r="H44" s="10" t="s">
        <v>17</v>
      </c>
      <c r="I44" s="11" t="s">
        <v>18</v>
      </c>
      <c r="J44" s="10" t="s">
        <v>39</v>
      </c>
      <c r="K44" s="8">
        <v>17400000</v>
      </c>
      <c r="L44" s="8">
        <f t="shared" si="0"/>
        <v>0</v>
      </c>
      <c r="M44" s="12" t="s">
        <v>28</v>
      </c>
      <c r="N44" s="16">
        <f t="shared" si="1"/>
        <v>1</v>
      </c>
    </row>
    <row r="45" spans="2:14" ht="99.75" x14ac:dyDescent="0.25">
      <c r="B45" s="7" t="s">
        <v>12</v>
      </c>
      <c r="C45" s="7" t="s">
        <v>181</v>
      </c>
      <c r="D45" s="7" t="s">
        <v>41</v>
      </c>
      <c r="E45" s="8">
        <v>13772880</v>
      </c>
      <c r="F45" s="7" t="s">
        <v>180</v>
      </c>
      <c r="G45" s="9" t="s">
        <v>34</v>
      </c>
      <c r="H45" s="10" t="s">
        <v>17</v>
      </c>
      <c r="I45" s="11" t="s">
        <v>18</v>
      </c>
      <c r="J45" s="10" t="s">
        <v>43</v>
      </c>
      <c r="K45" s="8">
        <v>13772880</v>
      </c>
      <c r="L45" s="8">
        <f t="shared" si="0"/>
        <v>0</v>
      </c>
      <c r="M45" s="12" t="s">
        <v>28</v>
      </c>
      <c r="N45" s="16">
        <f t="shared" si="1"/>
        <v>1</v>
      </c>
    </row>
    <row r="46" spans="2:14" ht="57" x14ac:dyDescent="0.25">
      <c r="B46" s="7" t="s">
        <v>12</v>
      </c>
      <c r="C46" s="7" t="s">
        <v>182</v>
      </c>
      <c r="D46" s="7" t="s">
        <v>30</v>
      </c>
      <c r="E46" s="8">
        <v>13773600</v>
      </c>
      <c r="F46" s="7" t="s">
        <v>180</v>
      </c>
      <c r="G46" s="9" t="s">
        <v>34</v>
      </c>
      <c r="H46" s="10" t="s">
        <v>17</v>
      </c>
      <c r="I46" s="11" t="s">
        <v>18</v>
      </c>
      <c r="J46" s="10" t="s">
        <v>31</v>
      </c>
      <c r="K46" s="8">
        <v>13773600</v>
      </c>
      <c r="L46" s="8">
        <f t="shared" si="0"/>
        <v>0</v>
      </c>
      <c r="M46" s="12" t="s">
        <v>28</v>
      </c>
      <c r="N46" s="16">
        <f t="shared" si="1"/>
        <v>1</v>
      </c>
    </row>
    <row r="47" spans="2:14" ht="57" x14ac:dyDescent="0.25">
      <c r="B47" s="7" t="s">
        <v>12</v>
      </c>
      <c r="C47" s="7" t="s">
        <v>183</v>
      </c>
      <c r="D47" s="7" t="s">
        <v>184</v>
      </c>
      <c r="E47" s="8">
        <v>28248000</v>
      </c>
      <c r="F47" s="7" t="s">
        <v>185</v>
      </c>
      <c r="G47" s="9" t="s">
        <v>34</v>
      </c>
      <c r="H47" s="10" t="s">
        <v>17</v>
      </c>
      <c r="I47" s="11" t="s">
        <v>18</v>
      </c>
      <c r="J47" s="10" t="s">
        <v>19</v>
      </c>
      <c r="K47" s="8">
        <v>28248000</v>
      </c>
      <c r="L47" s="8">
        <f t="shared" si="0"/>
        <v>0</v>
      </c>
      <c r="M47" s="12" t="s">
        <v>28</v>
      </c>
      <c r="N47" s="16">
        <f t="shared" si="1"/>
        <v>1</v>
      </c>
    </row>
    <row r="48" spans="2:14" ht="85.5" x14ac:dyDescent="0.25">
      <c r="B48" s="7" t="s">
        <v>12</v>
      </c>
      <c r="C48" s="7" t="s">
        <v>186</v>
      </c>
      <c r="D48" s="7" t="s">
        <v>187</v>
      </c>
      <c r="E48" s="8">
        <v>24750000</v>
      </c>
      <c r="F48" s="7" t="s">
        <v>188</v>
      </c>
      <c r="G48" s="9" t="s">
        <v>34</v>
      </c>
      <c r="H48" s="10" t="s">
        <v>17</v>
      </c>
      <c r="I48" s="11" t="s">
        <v>18</v>
      </c>
      <c r="J48" s="10" t="s">
        <v>189</v>
      </c>
      <c r="K48" s="8">
        <v>24750000</v>
      </c>
      <c r="L48" s="8">
        <f t="shared" si="0"/>
        <v>0</v>
      </c>
      <c r="M48" s="12" t="s">
        <v>28</v>
      </c>
      <c r="N48" s="16">
        <f t="shared" si="1"/>
        <v>1</v>
      </c>
    </row>
    <row r="49" spans="2:14" ht="199.5" x14ac:dyDescent="0.25">
      <c r="B49" s="7" t="s">
        <v>12</v>
      </c>
      <c r="C49" s="7" t="s">
        <v>190</v>
      </c>
      <c r="D49" s="7" t="s">
        <v>191</v>
      </c>
      <c r="E49" s="8">
        <f>140127800+67858229</f>
        <v>207986029</v>
      </c>
      <c r="F49" s="7" t="s">
        <v>192</v>
      </c>
      <c r="G49" s="9" t="s">
        <v>34</v>
      </c>
      <c r="H49" s="10" t="s">
        <v>17</v>
      </c>
      <c r="I49" s="11" t="s">
        <v>18</v>
      </c>
      <c r="J49" s="10" t="s">
        <v>193</v>
      </c>
      <c r="K49" s="8">
        <v>207986029</v>
      </c>
      <c r="L49" s="8">
        <f t="shared" si="0"/>
        <v>0</v>
      </c>
      <c r="M49" s="12" t="s">
        <v>28</v>
      </c>
      <c r="N49" s="16">
        <f t="shared" si="1"/>
        <v>1</v>
      </c>
    </row>
    <row r="50" spans="2:14" ht="85.5" x14ac:dyDescent="0.25">
      <c r="B50" s="7" t="s">
        <v>12</v>
      </c>
      <c r="C50" s="7" t="s">
        <v>194</v>
      </c>
      <c r="D50" s="7" t="s">
        <v>195</v>
      </c>
      <c r="E50" s="8">
        <v>9975850</v>
      </c>
      <c r="F50" s="7" t="s">
        <v>196</v>
      </c>
      <c r="G50" s="9" t="s">
        <v>197</v>
      </c>
      <c r="H50" s="10" t="s">
        <v>17</v>
      </c>
      <c r="I50" s="11" t="s">
        <v>18</v>
      </c>
      <c r="J50" s="10" t="s">
        <v>198</v>
      </c>
      <c r="K50" s="8">
        <v>9975850</v>
      </c>
      <c r="L50" s="8">
        <f t="shared" si="0"/>
        <v>0</v>
      </c>
      <c r="M50" s="12" t="s">
        <v>28</v>
      </c>
      <c r="N50" s="16">
        <f t="shared" si="1"/>
        <v>1</v>
      </c>
    </row>
    <row r="51" spans="2:14" ht="185.25" x14ac:dyDescent="0.25">
      <c r="B51" s="7" t="s">
        <v>12</v>
      </c>
      <c r="C51" s="7" t="s">
        <v>199</v>
      </c>
      <c r="D51" s="7" t="s">
        <v>200</v>
      </c>
      <c r="E51" s="8">
        <v>1207482636</v>
      </c>
      <c r="F51" s="7" t="s">
        <v>196</v>
      </c>
      <c r="G51" s="9" t="s">
        <v>34</v>
      </c>
      <c r="H51" s="10" t="s">
        <v>17</v>
      </c>
      <c r="I51" s="11" t="s">
        <v>18</v>
      </c>
      <c r="J51" s="10" t="s">
        <v>201</v>
      </c>
      <c r="K51" s="8">
        <v>1119469440</v>
      </c>
      <c r="L51" s="8">
        <v>0</v>
      </c>
      <c r="M51" s="12" t="s">
        <v>28</v>
      </c>
      <c r="N51" s="16">
        <f t="shared" si="1"/>
        <v>0.9271101766800065</v>
      </c>
    </row>
    <row r="52" spans="2:14" ht="185.25" x14ac:dyDescent="0.25">
      <c r="B52" s="7" t="s">
        <v>12</v>
      </c>
      <c r="C52" s="7" t="s">
        <v>202</v>
      </c>
      <c r="D52" s="7" t="s">
        <v>203</v>
      </c>
      <c r="E52" s="8">
        <v>403106051</v>
      </c>
      <c r="F52" s="7" t="s">
        <v>204</v>
      </c>
      <c r="G52" s="9" t="s">
        <v>205</v>
      </c>
      <c r="H52" s="10" t="s">
        <v>17</v>
      </c>
      <c r="I52" s="11" t="s">
        <v>18</v>
      </c>
      <c r="J52" s="10" t="s">
        <v>206</v>
      </c>
      <c r="K52" s="8">
        <v>402946044</v>
      </c>
      <c r="L52" s="8">
        <v>0</v>
      </c>
      <c r="M52" s="12" t="s">
        <v>28</v>
      </c>
      <c r="N52" s="16">
        <f t="shared" si="1"/>
        <v>0.99960306475280369</v>
      </c>
    </row>
    <row r="53" spans="2:14" ht="142.5" x14ac:dyDescent="0.25">
      <c r="B53" s="7" t="s">
        <v>12</v>
      </c>
      <c r="C53" s="7" t="s">
        <v>207</v>
      </c>
      <c r="D53" s="7" t="s">
        <v>208</v>
      </c>
      <c r="E53" s="8">
        <v>793728486</v>
      </c>
      <c r="F53" s="7" t="s">
        <v>209</v>
      </c>
      <c r="G53" s="9" t="s">
        <v>210</v>
      </c>
      <c r="H53" s="10" t="s">
        <v>119</v>
      </c>
      <c r="I53" s="11" t="s">
        <v>18</v>
      </c>
      <c r="J53" s="10" t="s">
        <v>211</v>
      </c>
      <c r="K53" s="8">
        <v>793728486</v>
      </c>
      <c r="L53" s="8">
        <f t="shared" si="0"/>
        <v>0</v>
      </c>
      <c r="M53" s="12" t="s">
        <v>28</v>
      </c>
      <c r="N53" s="16">
        <f t="shared" si="1"/>
        <v>1</v>
      </c>
    </row>
    <row r="54" spans="2:14" ht="185.25" x14ac:dyDescent="0.25">
      <c r="B54" s="7" t="s">
        <v>12</v>
      </c>
      <c r="C54" s="7" t="s">
        <v>212</v>
      </c>
      <c r="D54" s="7" t="s">
        <v>213</v>
      </c>
      <c r="E54" s="8">
        <v>51673410.909999996</v>
      </c>
      <c r="F54" s="7" t="s">
        <v>209</v>
      </c>
      <c r="G54" s="9" t="s">
        <v>210</v>
      </c>
      <c r="H54" s="10" t="s">
        <v>114</v>
      </c>
      <c r="I54" s="11" t="s">
        <v>18</v>
      </c>
      <c r="J54" s="10" t="s">
        <v>214</v>
      </c>
      <c r="K54" s="8">
        <v>51673410.909999996</v>
      </c>
      <c r="L54" s="8">
        <f t="shared" si="0"/>
        <v>0</v>
      </c>
      <c r="M54" s="12" t="s">
        <v>28</v>
      </c>
      <c r="N54" s="16">
        <f t="shared" si="1"/>
        <v>1</v>
      </c>
    </row>
    <row r="55" spans="2:14" ht="171.75" x14ac:dyDescent="0.25">
      <c r="B55" s="7" t="s">
        <v>12</v>
      </c>
      <c r="C55" s="7" t="s">
        <v>215</v>
      </c>
      <c r="D55" s="15" t="s">
        <v>216</v>
      </c>
      <c r="E55" s="8">
        <v>147238980</v>
      </c>
      <c r="F55" s="7" t="s">
        <v>217</v>
      </c>
      <c r="G55" s="9" t="s">
        <v>34</v>
      </c>
      <c r="H55" s="10" t="s">
        <v>17</v>
      </c>
      <c r="I55" s="11" t="s">
        <v>18</v>
      </c>
      <c r="J55" s="10" t="s">
        <v>218</v>
      </c>
      <c r="K55" s="8">
        <f>36600493+55851860+54786627</f>
        <v>147238980</v>
      </c>
      <c r="L55" s="8">
        <f t="shared" si="0"/>
        <v>0</v>
      </c>
      <c r="M55" s="12" t="s">
        <v>28</v>
      </c>
      <c r="N55" s="16">
        <f t="shared" si="1"/>
        <v>1</v>
      </c>
    </row>
    <row r="56" spans="2:14" ht="85.5" x14ac:dyDescent="0.25">
      <c r="B56" s="7" t="s">
        <v>12</v>
      </c>
      <c r="C56" s="7" t="s">
        <v>219</v>
      </c>
      <c r="D56" s="7" t="s">
        <v>220</v>
      </c>
      <c r="E56" s="8">
        <v>493033417</v>
      </c>
      <c r="F56" s="7" t="s">
        <v>221</v>
      </c>
      <c r="G56" s="9" t="s">
        <v>222</v>
      </c>
      <c r="H56" s="10" t="s">
        <v>119</v>
      </c>
      <c r="I56" s="11" t="s">
        <v>18</v>
      </c>
      <c r="J56" s="10" t="s">
        <v>223</v>
      </c>
      <c r="K56" s="8">
        <v>493033417</v>
      </c>
      <c r="L56" s="8">
        <f t="shared" si="0"/>
        <v>0</v>
      </c>
      <c r="M56" s="12" t="s">
        <v>28</v>
      </c>
      <c r="N56" s="16">
        <f t="shared" si="1"/>
        <v>1</v>
      </c>
    </row>
    <row r="57" spans="2:14" ht="128.25" x14ac:dyDescent="0.25">
      <c r="B57" s="7" t="s">
        <v>12</v>
      </c>
      <c r="C57" s="7" t="s">
        <v>224</v>
      </c>
      <c r="D57" s="7" t="s">
        <v>225</v>
      </c>
      <c r="E57" s="8">
        <v>33536614.370000001</v>
      </c>
      <c r="F57" s="7" t="s">
        <v>221</v>
      </c>
      <c r="G57" s="9" t="s">
        <v>222</v>
      </c>
      <c r="H57" s="10" t="s">
        <v>114</v>
      </c>
      <c r="I57" s="11" t="s">
        <v>18</v>
      </c>
      <c r="J57" s="10" t="s">
        <v>226</v>
      </c>
      <c r="K57" s="8">
        <v>33536614.370000001</v>
      </c>
      <c r="L57" s="8">
        <f t="shared" si="0"/>
        <v>0</v>
      </c>
      <c r="M57" s="12" t="s">
        <v>28</v>
      </c>
      <c r="N57" s="16">
        <f t="shared" si="1"/>
        <v>1</v>
      </c>
    </row>
    <row r="58" spans="2:14" ht="99.75" x14ac:dyDescent="0.25">
      <c r="B58" s="7" t="s">
        <v>12</v>
      </c>
      <c r="C58" s="7" t="s">
        <v>227</v>
      </c>
      <c r="D58" s="7" t="s">
        <v>228</v>
      </c>
      <c r="E58" s="8">
        <v>297580202</v>
      </c>
      <c r="F58" s="7" t="s">
        <v>229</v>
      </c>
      <c r="G58" s="9" t="s">
        <v>230</v>
      </c>
      <c r="H58" s="10" t="s">
        <v>119</v>
      </c>
      <c r="I58" s="11" t="s">
        <v>18</v>
      </c>
      <c r="J58" s="10" t="s">
        <v>231</v>
      </c>
      <c r="K58" s="8">
        <v>297580202</v>
      </c>
      <c r="L58" s="8">
        <f t="shared" si="0"/>
        <v>0</v>
      </c>
      <c r="M58" s="12" t="s">
        <v>28</v>
      </c>
      <c r="N58" s="16">
        <f t="shared" si="1"/>
        <v>1</v>
      </c>
    </row>
    <row r="59" spans="2:14" ht="156.75" x14ac:dyDescent="0.25">
      <c r="B59" s="7" t="s">
        <v>12</v>
      </c>
      <c r="C59" s="7" t="s">
        <v>232</v>
      </c>
      <c r="D59" s="7" t="s">
        <v>233</v>
      </c>
      <c r="E59" s="8">
        <v>458974102</v>
      </c>
      <c r="F59" s="7" t="s">
        <v>234</v>
      </c>
      <c r="G59" s="9" t="s">
        <v>222</v>
      </c>
      <c r="H59" s="10" t="s">
        <v>119</v>
      </c>
      <c r="I59" s="11" t="s">
        <v>18</v>
      </c>
      <c r="J59" s="10" t="s">
        <v>235</v>
      </c>
      <c r="K59" s="8">
        <v>458974102</v>
      </c>
      <c r="L59" s="8">
        <f t="shared" si="0"/>
        <v>0</v>
      </c>
      <c r="M59" s="12" t="s">
        <v>28</v>
      </c>
      <c r="N59" s="16">
        <f t="shared" si="1"/>
        <v>1</v>
      </c>
    </row>
    <row r="60" spans="2:14" ht="171" x14ac:dyDescent="0.25">
      <c r="B60" s="7" t="s">
        <v>12</v>
      </c>
      <c r="C60" s="7" t="s">
        <v>236</v>
      </c>
      <c r="D60" s="7" t="s">
        <v>237</v>
      </c>
      <c r="E60" s="8">
        <v>26279141</v>
      </c>
      <c r="F60" s="7" t="s">
        <v>238</v>
      </c>
      <c r="G60" s="9" t="s">
        <v>230</v>
      </c>
      <c r="H60" s="10" t="s">
        <v>114</v>
      </c>
      <c r="I60" s="11" t="s">
        <v>18</v>
      </c>
      <c r="J60" s="10" t="s">
        <v>239</v>
      </c>
      <c r="K60" s="8">
        <v>26279141</v>
      </c>
      <c r="L60" s="8">
        <f t="shared" si="0"/>
        <v>0</v>
      </c>
      <c r="M60" s="12" t="s">
        <v>28</v>
      </c>
      <c r="N60" s="16">
        <f t="shared" si="1"/>
        <v>1</v>
      </c>
    </row>
    <row r="61" spans="2:14" ht="128.25" x14ac:dyDescent="0.25">
      <c r="B61" s="7" t="s">
        <v>12</v>
      </c>
      <c r="C61" s="7" t="s">
        <v>240</v>
      </c>
      <c r="D61" s="7" t="s">
        <v>241</v>
      </c>
      <c r="E61" s="8">
        <v>347957593</v>
      </c>
      <c r="F61" s="7" t="s">
        <v>238</v>
      </c>
      <c r="G61" s="9" t="s">
        <v>230</v>
      </c>
      <c r="H61" s="10" t="s">
        <v>119</v>
      </c>
      <c r="I61" s="11" t="s">
        <v>18</v>
      </c>
      <c r="J61" s="10" t="s">
        <v>242</v>
      </c>
      <c r="K61" s="8">
        <v>347957593</v>
      </c>
      <c r="L61" s="8">
        <f t="shared" si="0"/>
        <v>0</v>
      </c>
      <c r="M61" s="12" t="s">
        <v>28</v>
      </c>
      <c r="N61" s="16">
        <f t="shared" si="1"/>
        <v>1</v>
      </c>
    </row>
    <row r="62" spans="2:14" ht="114" x14ac:dyDescent="0.25">
      <c r="B62" s="7" t="s">
        <v>12</v>
      </c>
      <c r="C62" s="7" t="s">
        <v>243</v>
      </c>
      <c r="D62" s="7" t="s">
        <v>244</v>
      </c>
      <c r="E62" s="8">
        <v>26043552</v>
      </c>
      <c r="F62" s="7" t="s">
        <v>245</v>
      </c>
      <c r="G62" s="9" t="s">
        <v>246</v>
      </c>
      <c r="H62" s="10" t="s">
        <v>119</v>
      </c>
      <c r="I62" s="11" t="s">
        <v>18</v>
      </c>
      <c r="J62" s="10" t="s">
        <v>247</v>
      </c>
      <c r="K62" s="8">
        <v>26043552</v>
      </c>
      <c r="L62" s="8">
        <v>0</v>
      </c>
      <c r="M62" s="12" t="s">
        <v>28</v>
      </c>
      <c r="N62" s="16">
        <f t="shared" si="1"/>
        <v>1</v>
      </c>
    </row>
    <row r="63" spans="2:14" ht="171" x14ac:dyDescent="0.25">
      <c r="B63" s="7" t="s">
        <v>12</v>
      </c>
      <c r="C63" s="7" t="s">
        <v>248</v>
      </c>
      <c r="D63" s="7" t="s">
        <v>249</v>
      </c>
      <c r="E63" s="8">
        <v>194342000</v>
      </c>
      <c r="F63" s="7" t="s">
        <v>245</v>
      </c>
      <c r="G63" s="9" t="s">
        <v>250</v>
      </c>
      <c r="H63" s="10" t="s">
        <v>17</v>
      </c>
      <c r="I63" s="11" t="s">
        <v>18</v>
      </c>
      <c r="J63" s="10" t="s">
        <v>251</v>
      </c>
      <c r="K63" s="8">
        <v>0</v>
      </c>
      <c r="L63" s="8">
        <v>0</v>
      </c>
      <c r="M63" s="12" t="s">
        <v>252</v>
      </c>
      <c r="N63" s="16">
        <f t="shared" si="1"/>
        <v>0</v>
      </c>
    </row>
    <row r="64" spans="2:14" ht="71.25" x14ac:dyDescent="0.25">
      <c r="B64" s="7" t="s">
        <v>12</v>
      </c>
      <c r="C64" s="7" t="s">
        <v>253</v>
      </c>
      <c r="D64" s="7" t="s">
        <v>254</v>
      </c>
      <c r="E64" s="8">
        <v>7800000</v>
      </c>
      <c r="F64" s="7" t="s">
        <v>255</v>
      </c>
      <c r="G64" s="9" t="s">
        <v>34</v>
      </c>
      <c r="H64" s="10" t="s">
        <v>17</v>
      </c>
      <c r="I64" s="11" t="s">
        <v>18</v>
      </c>
      <c r="J64" s="10" t="s">
        <v>256</v>
      </c>
      <c r="K64" s="8">
        <v>7800000</v>
      </c>
      <c r="L64" s="8">
        <f t="shared" si="0"/>
        <v>0</v>
      </c>
      <c r="M64" s="12" t="s">
        <v>28</v>
      </c>
      <c r="N64" s="16">
        <f t="shared" si="1"/>
        <v>1</v>
      </c>
    </row>
    <row r="65" spans="2:14" ht="142.5" x14ac:dyDescent="0.25">
      <c r="B65" s="7" t="s">
        <v>12</v>
      </c>
      <c r="C65" s="7" t="s">
        <v>257</v>
      </c>
      <c r="D65" s="7" t="s">
        <v>258</v>
      </c>
      <c r="E65" s="8">
        <v>20439200</v>
      </c>
      <c r="F65" s="7" t="s">
        <v>255</v>
      </c>
      <c r="G65" s="9" t="s">
        <v>34</v>
      </c>
      <c r="H65" s="10" t="s">
        <v>17</v>
      </c>
      <c r="I65" s="11" t="s">
        <v>18</v>
      </c>
      <c r="J65" s="10" t="s">
        <v>193</v>
      </c>
      <c r="K65" s="8">
        <v>20439200</v>
      </c>
      <c r="L65" s="8">
        <f t="shared" si="0"/>
        <v>0</v>
      </c>
      <c r="M65" s="12" t="s">
        <v>28</v>
      </c>
      <c r="N65" s="16">
        <f t="shared" si="1"/>
        <v>1</v>
      </c>
    </row>
    <row r="66" spans="2:14" ht="71.25" x14ac:dyDescent="0.25">
      <c r="B66" s="7" t="s">
        <v>12</v>
      </c>
      <c r="C66" s="7" t="s">
        <v>259</v>
      </c>
      <c r="D66" s="7" t="s">
        <v>260</v>
      </c>
      <c r="E66" s="8">
        <v>18000000</v>
      </c>
      <c r="F66" s="7" t="s">
        <v>261</v>
      </c>
      <c r="G66" s="9" t="s">
        <v>34</v>
      </c>
      <c r="H66" s="10" t="s">
        <v>17</v>
      </c>
      <c r="I66" s="11" t="s">
        <v>18</v>
      </c>
      <c r="J66" s="10" t="s">
        <v>262</v>
      </c>
      <c r="K66" s="8">
        <v>18000000</v>
      </c>
      <c r="L66" s="8">
        <f t="shared" si="0"/>
        <v>0</v>
      </c>
      <c r="M66" s="12" t="s">
        <v>28</v>
      </c>
      <c r="N66" s="16">
        <f t="shared" si="1"/>
        <v>1</v>
      </c>
    </row>
  </sheetData>
  <mergeCells count="12">
    <mergeCell ref="I2:I3"/>
    <mergeCell ref="J2:J3"/>
    <mergeCell ref="K2:K3"/>
    <mergeCell ref="L2:L3"/>
    <mergeCell ref="M2:M3"/>
    <mergeCell ref="N2:N3"/>
    <mergeCell ref="B2:B3"/>
    <mergeCell ref="C2:C3"/>
    <mergeCell ref="D2:D3"/>
    <mergeCell ref="E2:E3"/>
    <mergeCell ref="F2:G2"/>
    <mergeCell ref="H2: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Fondeser</dc:creator>
  <cp:lastModifiedBy>Fondeser</cp:lastModifiedBy>
  <dcterms:created xsi:type="dcterms:W3CDTF">2026-02-03T20:15:13Z</dcterms:created>
  <dcterms:modified xsi:type="dcterms:W3CDTF">2026-02-03T20:39:17Z</dcterms:modified>
</cp:coreProperties>
</file>